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1doryoku\エクセルドリルHP\"/>
    </mc:Choice>
  </mc:AlternateContent>
  <xr:revisionPtr revIDLastSave="0" documentId="8_{AA38A43D-A3AE-453B-97EE-76061F46C428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割合①" sheetId="60" r:id="rId1"/>
    <sheet name="割合②" sheetId="61" r:id="rId2"/>
    <sheet name="割合③" sheetId="62" r:id="rId3"/>
    <sheet name="割合④" sheetId="63" r:id="rId4"/>
    <sheet name="割合⑤" sheetId="64" r:id="rId5"/>
    <sheet name="割合⑥" sheetId="65" r:id="rId6"/>
    <sheet name="割合⑦" sheetId="66" r:id="rId7"/>
    <sheet name="割合⑧" sheetId="67" r:id="rId8"/>
    <sheet name="割合⑨" sheetId="37" r:id="rId9"/>
    <sheet name="割合⑩" sheetId="38" r:id="rId10"/>
    <sheet name="割合⑪" sheetId="39" r:id="rId11"/>
    <sheet name="割合⑫" sheetId="47" r:id="rId12"/>
    <sheet name="割合⑬" sheetId="48" r:id="rId13"/>
  </sheets>
  <definedNames>
    <definedName name="_xlnm.Print_Area" localSheetId="0">割合①!$A$1:$AK$50</definedName>
    <definedName name="_xlnm.Print_Area" localSheetId="1">割合②!$A$1:$AK$56</definedName>
    <definedName name="_xlnm.Print_Area" localSheetId="2">割合③!$A$1:$AK$50</definedName>
    <definedName name="_xlnm.Print_Area" localSheetId="3">割合④!$A$1:$AK$50</definedName>
    <definedName name="_xlnm.Print_Area" localSheetId="4">割合⑤!$A$1:$AK$50</definedName>
    <definedName name="_xlnm.Print_Area" localSheetId="5">割合⑥!$A$1:$AK$59</definedName>
    <definedName name="_xlnm.Print_Area" localSheetId="6">割合⑦!$A$1:$AK$59</definedName>
    <definedName name="_xlnm.Print_Area" localSheetId="7">割合⑧!$A$1:$AK$50</definedName>
    <definedName name="_xlnm.Print_Area" localSheetId="8">割合⑨!$A$1:$AK$64</definedName>
    <definedName name="_xlnm.Print_Area" localSheetId="9">割合⑩!$A$1:$AK$57</definedName>
    <definedName name="_xlnm.Print_Area" localSheetId="10">割合⑪!$A$1:$AK$64</definedName>
    <definedName name="_xlnm.Print_Area" localSheetId="11">割合⑫!$A$1:$AL$71</definedName>
    <definedName name="_xlnm.Print_Area" localSheetId="12">割合⑬!$A$1:$AK$78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48" l="1"/>
  <c r="K62" i="39"/>
  <c r="C8" i="62"/>
  <c r="C33" i="62"/>
  <c r="K33" i="62" s="1"/>
  <c r="C6" i="62"/>
  <c r="C31" i="62" s="1"/>
  <c r="K31" i="62"/>
  <c r="C5" i="60"/>
  <c r="O5" i="60"/>
  <c r="C8" i="60"/>
  <c r="C11" i="60"/>
  <c r="C14" i="60"/>
  <c r="O14" i="60" s="1"/>
  <c r="C17" i="60"/>
  <c r="C20" i="60"/>
  <c r="C23" i="60"/>
  <c r="O23" i="60" s="1"/>
  <c r="D26" i="60"/>
  <c r="AG26" i="60"/>
  <c r="AI26" i="60"/>
  <c r="Q27" i="60"/>
  <c r="U27" i="60"/>
  <c r="Q8" i="61"/>
  <c r="Q36" i="61" s="1"/>
  <c r="Q9" i="61"/>
  <c r="Q37" i="61" s="1"/>
  <c r="F48" i="61" s="1"/>
  <c r="P48" i="61" s="1"/>
  <c r="Q11" i="61"/>
  <c r="Q39" i="61" s="1"/>
  <c r="D29" i="61"/>
  <c r="AG29" i="61"/>
  <c r="AI29" i="61"/>
  <c r="Q30" i="61"/>
  <c r="U30" i="61"/>
  <c r="Q35" i="61"/>
  <c r="F42" i="61"/>
  <c r="P42" i="61"/>
  <c r="Q38" i="61"/>
  <c r="X38" i="61"/>
  <c r="AE38" i="61"/>
  <c r="AE52" i="61"/>
  <c r="K42" i="61"/>
  <c r="X43" i="61"/>
  <c r="AE43" i="61"/>
  <c r="K45" i="61"/>
  <c r="K48" i="61"/>
  <c r="F51" i="61"/>
  <c r="K51" i="61"/>
  <c r="P51" i="61"/>
  <c r="K54" i="61"/>
  <c r="U6" i="62"/>
  <c r="U31" i="62" s="1"/>
  <c r="AC31" i="62" s="1"/>
  <c r="U8" i="62"/>
  <c r="U33" i="62" s="1"/>
  <c r="AC33" i="62" s="1"/>
  <c r="C10" i="62"/>
  <c r="C35" i="62" s="1"/>
  <c r="K35" i="62" s="1"/>
  <c r="U10" i="62"/>
  <c r="U35" i="62"/>
  <c r="AC35" i="62" s="1"/>
  <c r="C12" i="62"/>
  <c r="C37" i="62" s="1"/>
  <c r="K37" i="62" s="1"/>
  <c r="U12" i="62"/>
  <c r="U37" i="62" s="1"/>
  <c r="AC37" i="62" s="1"/>
  <c r="C14" i="62"/>
  <c r="C39" i="62" s="1"/>
  <c r="K39" i="62" s="1"/>
  <c r="U14" i="62"/>
  <c r="U39" i="62"/>
  <c r="AC39" i="62" s="1"/>
  <c r="C16" i="62"/>
  <c r="C41" i="62" s="1"/>
  <c r="K41" i="62" s="1"/>
  <c r="U16" i="62"/>
  <c r="U41" i="62" s="1"/>
  <c r="AC41" i="62" s="1"/>
  <c r="C18" i="62"/>
  <c r="C43" i="62" s="1"/>
  <c r="K43" i="62" s="1"/>
  <c r="U18" i="62"/>
  <c r="U43" i="62"/>
  <c r="AC43" i="62" s="1"/>
  <c r="C20" i="62"/>
  <c r="C45" i="62" s="1"/>
  <c r="K45" i="62" s="1"/>
  <c r="U20" i="62"/>
  <c r="U45" i="62" s="1"/>
  <c r="AC45" i="62" s="1"/>
  <c r="C22" i="62"/>
  <c r="C47" i="62" s="1"/>
  <c r="K47" i="62" s="1"/>
  <c r="U22" i="62"/>
  <c r="U47" i="62"/>
  <c r="AC47" i="62" s="1"/>
  <c r="C24" i="62"/>
  <c r="C49" i="62" s="1"/>
  <c r="K49" i="62" s="1"/>
  <c r="U24" i="62"/>
  <c r="U49" i="62" s="1"/>
  <c r="AC49" i="62" s="1"/>
  <c r="D26" i="62"/>
  <c r="AG26" i="62"/>
  <c r="AI26" i="62"/>
  <c r="Q27" i="62"/>
  <c r="U27" i="62"/>
  <c r="J5" i="63"/>
  <c r="C5" i="63"/>
  <c r="J8" i="63"/>
  <c r="J11" i="63"/>
  <c r="J14" i="63"/>
  <c r="J17" i="63"/>
  <c r="C17" i="63" s="1"/>
  <c r="J20" i="63"/>
  <c r="C20" i="63" s="1"/>
  <c r="J23" i="63"/>
  <c r="D26" i="63"/>
  <c r="AG26" i="63"/>
  <c r="AI26" i="63"/>
  <c r="Q27" i="63"/>
  <c r="U27" i="63"/>
  <c r="I6" i="64"/>
  <c r="J6" i="64" s="1"/>
  <c r="L6" i="64"/>
  <c r="O6" i="64"/>
  <c r="P6" i="64" s="1"/>
  <c r="U6" i="64"/>
  <c r="V6" i="64" s="1"/>
  <c r="X6" i="64"/>
  <c r="Y6" i="64"/>
  <c r="AA6" i="64"/>
  <c r="I8" i="64"/>
  <c r="L8" i="64"/>
  <c r="O8" i="64"/>
  <c r="U8" i="64"/>
  <c r="U33" i="64" s="1"/>
  <c r="X8" i="64"/>
  <c r="Y8" i="64" s="1"/>
  <c r="AA8" i="64"/>
  <c r="AA33" i="64" s="1"/>
  <c r="AB33" i="64" s="1"/>
  <c r="I10" i="64"/>
  <c r="J10" i="64"/>
  <c r="L10" i="64"/>
  <c r="O10" i="64"/>
  <c r="U10" i="64"/>
  <c r="X10" i="64"/>
  <c r="Y10" i="64" s="1"/>
  <c r="AA10" i="64"/>
  <c r="AB10" i="64" s="1"/>
  <c r="I12" i="64"/>
  <c r="J12" i="64" s="1"/>
  <c r="L12" i="64"/>
  <c r="M12" i="64" s="1"/>
  <c r="O12" i="64"/>
  <c r="P12" i="64" s="1"/>
  <c r="U12" i="64"/>
  <c r="X12" i="64"/>
  <c r="Y12" i="64"/>
  <c r="AA12" i="64"/>
  <c r="I14" i="64"/>
  <c r="J14" i="64" s="1"/>
  <c r="L14" i="64"/>
  <c r="O14" i="64"/>
  <c r="P14" i="64" s="1"/>
  <c r="U14" i="64"/>
  <c r="U39" i="64" s="1"/>
  <c r="X14" i="64"/>
  <c r="Y14" i="64" s="1"/>
  <c r="AA14" i="64"/>
  <c r="AB14" i="64" s="1"/>
  <c r="I16" i="64"/>
  <c r="J16" i="64" s="1"/>
  <c r="L16" i="64"/>
  <c r="O16" i="64"/>
  <c r="P16" i="64"/>
  <c r="U16" i="64"/>
  <c r="V16" i="64"/>
  <c r="X16" i="64"/>
  <c r="Y16" i="64"/>
  <c r="AA16" i="64"/>
  <c r="I18" i="64"/>
  <c r="L18" i="64"/>
  <c r="L43" i="64" s="1"/>
  <c r="M43" i="64" s="1"/>
  <c r="O18" i="64"/>
  <c r="U18" i="64"/>
  <c r="V18" i="64" s="1"/>
  <c r="X18" i="64"/>
  <c r="Y18" i="64" s="1"/>
  <c r="AA18" i="64"/>
  <c r="AA43" i="64" s="1"/>
  <c r="AB43" i="64" s="1"/>
  <c r="I20" i="64"/>
  <c r="J20" i="64"/>
  <c r="L20" i="64"/>
  <c r="L45" i="64"/>
  <c r="M45" i="64" s="1"/>
  <c r="O20" i="64"/>
  <c r="P20" i="64" s="1"/>
  <c r="I22" i="64"/>
  <c r="J22" i="64" s="1"/>
  <c r="L22" i="64"/>
  <c r="M22" i="64"/>
  <c r="O22" i="64"/>
  <c r="P22" i="64"/>
  <c r="U22" i="64"/>
  <c r="V22" i="64"/>
  <c r="X22" i="64"/>
  <c r="Y22" i="64"/>
  <c r="AA22" i="64"/>
  <c r="AB22" i="64"/>
  <c r="I24" i="64"/>
  <c r="J24" i="64"/>
  <c r="L24" i="64"/>
  <c r="M24" i="64"/>
  <c r="O24" i="64"/>
  <c r="P24" i="64"/>
  <c r="U24" i="64"/>
  <c r="V24" i="64"/>
  <c r="X24" i="64"/>
  <c r="X49" i="64"/>
  <c r="D26" i="64"/>
  <c r="AG26" i="64"/>
  <c r="AI26" i="64"/>
  <c r="Q27" i="64"/>
  <c r="U27" i="64"/>
  <c r="T45" i="64"/>
  <c r="V45" i="64"/>
  <c r="X45" i="64"/>
  <c r="Y45" i="64"/>
  <c r="AA45" i="64"/>
  <c r="AB45" i="64"/>
  <c r="AF45" i="64"/>
  <c r="C49" i="64"/>
  <c r="N5" i="65"/>
  <c r="C6" i="65" s="1"/>
  <c r="C33" i="65" s="1"/>
  <c r="F40" i="65" s="1"/>
  <c r="F13" i="65"/>
  <c r="O13" i="65"/>
  <c r="O42" i="65" s="1"/>
  <c r="X44" i="65" s="1"/>
  <c r="C21" i="65"/>
  <c r="N21" i="65" s="1"/>
  <c r="D28" i="65"/>
  <c r="AG28" i="65"/>
  <c r="AI28" i="65"/>
  <c r="Q29" i="65"/>
  <c r="U29" i="65"/>
  <c r="N5" i="66"/>
  <c r="N32" i="66" s="1"/>
  <c r="T34" i="66" s="1"/>
  <c r="F40" i="66" s="1"/>
  <c r="AC5" i="66"/>
  <c r="AC32" i="66" s="1"/>
  <c r="M38" i="66" s="1"/>
  <c r="K40" i="66"/>
  <c r="F13" i="66"/>
  <c r="F42" i="66"/>
  <c r="T44" i="66" s="1"/>
  <c r="F50" i="66" s="1"/>
  <c r="O13" i="66"/>
  <c r="O42" i="66"/>
  <c r="X48" i="66" s="1"/>
  <c r="K50" i="66" s="1"/>
  <c r="C21" i="66"/>
  <c r="C52" i="66" s="1"/>
  <c r="H57" i="66" s="1"/>
  <c r="K59" i="66" s="1"/>
  <c r="K21" i="66"/>
  <c r="K52" i="66" s="1"/>
  <c r="T53" i="66" s="1"/>
  <c r="F59" i="66" s="1"/>
  <c r="P59" i="66" s="1"/>
  <c r="AF59" i="66" s="1"/>
  <c r="D28" i="66"/>
  <c r="AG28" i="66"/>
  <c r="AI28" i="66"/>
  <c r="Q29" i="66"/>
  <c r="U29" i="66"/>
  <c r="C5" i="67"/>
  <c r="C30" i="67" s="1"/>
  <c r="F31" i="67" s="1"/>
  <c r="I5" i="67"/>
  <c r="I30" i="67"/>
  <c r="K31" i="67" s="1"/>
  <c r="C8" i="67"/>
  <c r="C33" i="67" s="1"/>
  <c r="F34" i="67" s="1"/>
  <c r="I8" i="67"/>
  <c r="I33" i="67" s="1"/>
  <c r="K34" i="67" s="1"/>
  <c r="C11" i="67"/>
  <c r="C36" i="67" s="1"/>
  <c r="F37" i="67" s="1"/>
  <c r="I11" i="67"/>
  <c r="I36" i="67"/>
  <c r="K37" i="67" s="1"/>
  <c r="C14" i="67"/>
  <c r="C39" i="67" s="1"/>
  <c r="F40" i="67" s="1"/>
  <c r="I14" i="67"/>
  <c r="I39" i="67" s="1"/>
  <c r="K40" i="67" s="1"/>
  <c r="C17" i="67"/>
  <c r="C42" i="67" s="1"/>
  <c r="F43" i="67" s="1"/>
  <c r="I17" i="67"/>
  <c r="I42" i="67"/>
  <c r="K43" i="67" s="1"/>
  <c r="C20" i="67"/>
  <c r="C45" i="67" s="1"/>
  <c r="F46" i="67" s="1"/>
  <c r="I20" i="67"/>
  <c r="I45" i="67" s="1"/>
  <c r="K46" i="67" s="1"/>
  <c r="P46" i="67" s="1"/>
  <c r="AE47" i="67" s="1"/>
  <c r="C23" i="67"/>
  <c r="C48" i="67" s="1"/>
  <c r="F49" i="67" s="1"/>
  <c r="I23" i="67"/>
  <c r="I48" i="67"/>
  <c r="K49" i="67" s="1"/>
  <c r="D26" i="67"/>
  <c r="AG26" i="67"/>
  <c r="AI26" i="67"/>
  <c r="Q27" i="67"/>
  <c r="U27" i="67"/>
  <c r="F10" i="48"/>
  <c r="F42" i="48" s="1"/>
  <c r="F49" i="48" s="1"/>
  <c r="O10" i="48"/>
  <c r="O42" i="48" s="1"/>
  <c r="K49" i="48" s="1"/>
  <c r="N5" i="48"/>
  <c r="N15" i="48"/>
  <c r="N50" i="48" s="1"/>
  <c r="T52" i="48" s="1"/>
  <c r="AC15" i="48"/>
  <c r="AC50" i="48" s="1"/>
  <c r="Z21" i="48"/>
  <c r="F20" i="48" s="1"/>
  <c r="F59" i="48" s="1"/>
  <c r="Z20" i="48"/>
  <c r="Z59" i="48"/>
  <c r="J25" i="48"/>
  <c r="J70" i="48"/>
  <c r="T72" i="48" s="1"/>
  <c r="F78" i="48" s="1"/>
  <c r="T25" i="48"/>
  <c r="T70" i="48"/>
  <c r="O76" i="48" s="1"/>
  <c r="P77" i="48" s="1"/>
  <c r="K78" i="48" s="1"/>
  <c r="Z60" i="48"/>
  <c r="A15" i="47"/>
  <c r="E15" i="47" s="1"/>
  <c r="D31" i="48"/>
  <c r="AG31" i="48"/>
  <c r="AI31" i="48"/>
  <c r="Q32" i="48"/>
  <c r="U32" i="48"/>
  <c r="I4" i="47"/>
  <c r="D4" i="47" s="1"/>
  <c r="C34" i="47"/>
  <c r="C70" i="47"/>
  <c r="AG70" i="47" s="1"/>
  <c r="C32" i="47"/>
  <c r="C68" i="47" s="1"/>
  <c r="AG68" i="47" s="1"/>
  <c r="C30" i="47"/>
  <c r="C66" i="47" s="1"/>
  <c r="AG66" i="47" s="1"/>
  <c r="C28" i="47"/>
  <c r="C64" i="47" s="1"/>
  <c r="AG64" i="47" s="1"/>
  <c r="C26" i="47"/>
  <c r="C62" i="47"/>
  <c r="AG62" i="47" s="1"/>
  <c r="D37" i="47"/>
  <c r="AG37" i="47"/>
  <c r="AI37" i="47"/>
  <c r="Q38" i="47"/>
  <c r="U38" i="47"/>
  <c r="C21" i="39"/>
  <c r="C54" i="39" s="1"/>
  <c r="J13" i="39"/>
  <c r="J43" i="39" s="1"/>
  <c r="X45" i="39" s="1"/>
  <c r="F51" i="39" s="1"/>
  <c r="S13" i="39"/>
  <c r="S43" i="39" s="1"/>
  <c r="J5" i="39"/>
  <c r="J32" i="39" s="1"/>
  <c r="T34" i="39" s="1"/>
  <c r="F40" i="39" s="1"/>
  <c r="T5" i="39"/>
  <c r="T32" i="39" s="1"/>
  <c r="O38" i="39" s="1"/>
  <c r="P39" i="39"/>
  <c r="K40" i="39" s="1"/>
  <c r="D28" i="39"/>
  <c r="AG28" i="39"/>
  <c r="AI28" i="39"/>
  <c r="Q29" i="39"/>
  <c r="U29" i="39"/>
  <c r="P41" i="39"/>
  <c r="X23" i="38"/>
  <c r="I23" i="38"/>
  <c r="X20" i="38"/>
  <c r="I20" i="38"/>
  <c r="I50" i="38"/>
  <c r="K51" i="38" s="1"/>
  <c r="U52" i="38" s="1"/>
  <c r="X17" i="38"/>
  <c r="P17" i="38" s="1"/>
  <c r="P46" i="38" s="1"/>
  <c r="P47" i="38" s="1"/>
  <c r="P48" i="38" s="1"/>
  <c r="P49" i="38" s="1"/>
  <c r="AE48" i="38" s="1"/>
  <c r="I17" i="38"/>
  <c r="I46" i="38" s="1"/>
  <c r="K47" i="38" s="1"/>
  <c r="U48" i="38" s="1"/>
  <c r="X14" i="38"/>
  <c r="P14" i="38" s="1"/>
  <c r="P42" i="38" s="1"/>
  <c r="P43" i="38" s="1"/>
  <c r="P44" i="38" s="1"/>
  <c r="I14" i="38"/>
  <c r="I42" i="38"/>
  <c r="K43" i="38" s="1"/>
  <c r="U44" i="38" s="1"/>
  <c r="X11" i="38"/>
  <c r="I11" i="38"/>
  <c r="I38" i="38" s="1"/>
  <c r="K39" i="38" s="1"/>
  <c r="U40" i="38" s="1"/>
  <c r="X8" i="38"/>
  <c r="P8" i="38"/>
  <c r="P34" i="38" s="1"/>
  <c r="P35" i="38" s="1"/>
  <c r="P36" i="38" s="1"/>
  <c r="I8" i="38"/>
  <c r="I34" i="38"/>
  <c r="K35" i="38" s="1"/>
  <c r="U36" i="38" s="1"/>
  <c r="X5" i="38"/>
  <c r="I5" i="38"/>
  <c r="I30" i="38" s="1"/>
  <c r="K31" i="38" s="1"/>
  <c r="U32" i="38" s="1"/>
  <c r="X54" i="38"/>
  <c r="X50" i="38"/>
  <c r="X46" i="38"/>
  <c r="X42" i="38"/>
  <c r="X38" i="38"/>
  <c r="X34" i="38"/>
  <c r="X30" i="38"/>
  <c r="O22" i="37"/>
  <c r="O55" i="37"/>
  <c r="O21" i="37"/>
  <c r="O54" i="37"/>
  <c r="H60" i="37" s="1"/>
  <c r="K62" i="37" s="1"/>
  <c r="U63" i="37" s="1"/>
  <c r="F62" i="37"/>
  <c r="Z14" i="37"/>
  <c r="Z13" i="37"/>
  <c r="F51" i="37"/>
  <c r="AD6" i="37"/>
  <c r="AD5" i="37"/>
  <c r="AD32" i="37" s="1"/>
  <c r="M38" i="37" s="1"/>
  <c r="K40" i="37" s="1"/>
  <c r="U41" i="37" s="1"/>
  <c r="D26" i="38"/>
  <c r="AG26" i="38"/>
  <c r="AI26" i="38"/>
  <c r="Q27" i="38"/>
  <c r="U27" i="38"/>
  <c r="F31" i="38"/>
  <c r="F35" i="38"/>
  <c r="F39" i="38"/>
  <c r="F43" i="38"/>
  <c r="F47" i="38"/>
  <c r="F51" i="38"/>
  <c r="F55" i="38"/>
  <c r="D28" i="37"/>
  <c r="AG28" i="37"/>
  <c r="AI28" i="37"/>
  <c r="Q29" i="37"/>
  <c r="U29" i="37"/>
  <c r="F40" i="37"/>
  <c r="I37" i="64"/>
  <c r="J37" i="64" s="1"/>
  <c r="J45" i="63"/>
  <c r="U47" i="64"/>
  <c r="V47" i="64"/>
  <c r="C30" i="60"/>
  <c r="K31" i="60"/>
  <c r="X47" i="64"/>
  <c r="O41" i="64"/>
  <c r="P41" i="64" s="1"/>
  <c r="O45" i="64"/>
  <c r="P45" i="64" s="1"/>
  <c r="X31" i="64"/>
  <c r="Y31" i="64" s="1"/>
  <c r="X41" i="64"/>
  <c r="Y41" i="64" s="1"/>
  <c r="X48" i="48"/>
  <c r="I35" i="64"/>
  <c r="J35" i="64" s="1"/>
  <c r="U49" i="64"/>
  <c r="AA47" i="64"/>
  <c r="AB47" i="64" s="1"/>
  <c r="X35" i="64"/>
  <c r="Y35" i="64" s="1"/>
  <c r="I45" i="64"/>
  <c r="J45" i="64" s="1"/>
  <c r="L47" i="64"/>
  <c r="M47" i="64" s="1"/>
  <c r="O39" i="64"/>
  <c r="P39" i="64" s="1"/>
  <c r="U41" i="64"/>
  <c r="V41" i="64" s="1"/>
  <c r="O47" i="64"/>
  <c r="P47" i="64" s="1"/>
  <c r="F42" i="65"/>
  <c r="K50" i="65" s="1"/>
  <c r="X37" i="64"/>
  <c r="Y37" i="64" s="1"/>
  <c r="O35" i="64"/>
  <c r="P35" i="64" s="1"/>
  <c r="I41" i="64"/>
  <c r="J41" i="64" s="1"/>
  <c r="O37" i="64"/>
  <c r="P37" i="64" s="1"/>
  <c r="C12" i="64"/>
  <c r="C37" i="64" s="1"/>
  <c r="X33" i="64"/>
  <c r="Y33" i="64" s="1"/>
  <c r="I31" i="64"/>
  <c r="J31" i="64" s="1"/>
  <c r="X39" i="64"/>
  <c r="Y39" i="64" s="1"/>
  <c r="C48" i="60"/>
  <c r="O31" i="64"/>
  <c r="P31" i="64" s="1"/>
  <c r="X43" i="64"/>
  <c r="Y43" i="64" s="1"/>
  <c r="C21" i="37"/>
  <c r="C54" i="37" s="1"/>
  <c r="H56" i="37" s="1"/>
  <c r="P62" i="37" s="1"/>
  <c r="P63" i="37" s="1"/>
  <c r="C22" i="64"/>
  <c r="C47" i="64" s="1"/>
  <c r="O30" i="60"/>
  <c r="F31" i="60" s="1"/>
  <c r="F50" i="65"/>
  <c r="F58" i="48"/>
  <c r="T44" i="48"/>
  <c r="F45" i="61"/>
  <c r="P45" i="61"/>
  <c r="X36" i="61"/>
  <c r="AE36" i="61"/>
  <c r="AE46" i="61" s="1"/>
  <c r="X46" i="61"/>
  <c r="O48" i="60"/>
  <c r="F49" i="60" s="1"/>
  <c r="P49" i="60" s="1"/>
  <c r="AE50" i="60" s="1"/>
  <c r="K49" i="60"/>
  <c r="Z44" i="37"/>
  <c r="P11" i="38"/>
  <c r="P38" i="38" s="1"/>
  <c r="P39" i="38" s="1"/>
  <c r="P40" i="38" s="1"/>
  <c r="P41" i="38" s="1"/>
  <c r="AE40" i="38" s="1"/>
  <c r="I54" i="38"/>
  <c r="K55" i="38" s="1"/>
  <c r="U56" i="38" s="1"/>
  <c r="C52" i="65"/>
  <c r="K59" i="65" s="1"/>
  <c r="J42" i="63"/>
  <c r="C39" i="60"/>
  <c r="O39" i="60" s="1"/>
  <c r="F40" i="60" s="1"/>
  <c r="J30" i="63"/>
  <c r="I40" i="47"/>
  <c r="K77" i="48"/>
  <c r="AB18" i="64"/>
  <c r="U43" i="64"/>
  <c r="AB8" i="64"/>
  <c r="C14" i="63"/>
  <c r="J39" i="63"/>
  <c r="C39" i="63"/>
  <c r="F40" i="63" s="1"/>
  <c r="P40" i="63" s="1"/>
  <c r="AE41" i="63" s="1"/>
  <c r="C8" i="63"/>
  <c r="J33" i="63"/>
  <c r="P40" i="67"/>
  <c r="AE41" i="67" s="1"/>
  <c r="K40" i="60"/>
  <c r="K40" i="63"/>
  <c r="E16" i="47"/>
  <c r="E52" i="47" s="1"/>
  <c r="K56" i="47" s="1"/>
  <c r="P50" i="66"/>
  <c r="AF50" i="66" s="1"/>
  <c r="K39" i="39"/>
  <c r="X52" i="61"/>
  <c r="M20" i="64"/>
  <c r="C20" i="64"/>
  <c r="C45" i="64"/>
  <c r="M18" i="64"/>
  <c r="C18" i="64"/>
  <c r="C43" i="64" s="1"/>
  <c r="AB16" i="64"/>
  <c r="AA41" i="64"/>
  <c r="V14" i="64"/>
  <c r="M14" i="64"/>
  <c r="L39" i="64"/>
  <c r="M39" i="64" s="1"/>
  <c r="C14" i="64"/>
  <c r="C39" i="64" s="1"/>
  <c r="AB12" i="64"/>
  <c r="AA37" i="64"/>
  <c r="AA35" i="64"/>
  <c r="AB35" i="64" s="1"/>
  <c r="V10" i="64"/>
  <c r="U35" i="64"/>
  <c r="M10" i="64"/>
  <c r="L35" i="64"/>
  <c r="M35" i="64" s="1"/>
  <c r="V8" i="64"/>
  <c r="M8" i="64"/>
  <c r="L33" i="64"/>
  <c r="M33" i="64"/>
  <c r="AB6" i="64"/>
  <c r="AA31" i="64"/>
  <c r="AB31" i="64" s="1"/>
  <c r="U31" i="64"/>
  <c r="V31" i="64" s="1"/>
  <c r="C6" i="64"/>
  <c r="C31" i="64" s="1"/>
  <c r="O20" i="60"/>
  <c r="C45" i="60"/>
  <c r="O45" i="60" s="1"/>
  <c r="F46" i="60" s="1"/>
  <c r="O8" i="60"/>
  <c r="C33" i="60"/>
  <c r="O33" i="60" s="1"/>
  <c r="F34" i="60" s="1"/>
  <c r="K34" i="63"/>
  <c r="C33" i="63"/>
  <c r="F34" i="63" s="1"/>
  <c r="D40" i="47"/>
  <c r="AC43" i="47" s="1"/>
  <c r="K43" i="47"/>
  <c r="C42" i="63"/>
  <c r="F43" i="63" s="1"/>
  <c r="K43" i="63"/>
  <c r="T53" i="65"/>
  <c r="C30" i="63"/>
  <c r="F31" i="63" s="1"/>
  <c r="P31" i="63" s="1"/>
  <c r="AE32" i="63" s="1"/>
  <c r="K31" i="63"/>
  <c r="V39" i="64"/>
  <c r="AF41" i="64"/>
  <c r="AB41" i="64"/>
  <c r="K34" i="60"/>
  <c r="AF31" i="64"/>
  <c r="AF33" i="64"/>
  <c r="V33" i="64"/>
  <c r="V35" i="64"/>
  <c r="AB37" i="64"/>
  <c r="E51" i="47"/>
  <c r="K54" i="47" s="1"/>
  <c r="L15" i="47"/>
  <c r="L51" i="47" s="1"/>
  <c r="G54" i="47" s="1"/>
  <c r="P43" i="63" l="1"/>
  <c r="AE44" i="63" s="1"/>
  <c r="P34" i="63"/>
  <c r="AE35" i="63" s="1"/>
  <c r="P34" i="60"/>
  <c r="AE35" i="60" s="1"/>
  <c r="T44" i="65"/>
  <c r="Z43" i="37"/>
  <c r="X49" i="37" s="1"/>
  <c r="K51" i="37" s="1"/>
  <c r="U52" i="37" s="1"/>
  <c r="F13" i="37"/>
  <c r="F43" i="37" s="1"/>
  <c r="X45" i="37" s="1"/>
  <c r="P51" i="37" s="1"/>
  <c r="P52" i="37" s="1"/>
  <c r="P53" i="37" s="1"/>
  <c r="AF51" i="37" s="1"/>
  <c r="P37" i="38"/>
  <c r="AE36" i="38" s="1"/>
  <c r="Q56" i="39"/>
  <c r="F62" i="39"/>
  <c r="P62" i="39" s="1"/>
  <c r="AE62" i="39" s="1"/>
  <c r="M56" i="48"/>
  <c r="K58" i="48"/>
  <c r="P58" i="48" s="1"/>
  <c r="AE58" i="48" s="1"/>
  <c r="AB5" i="48"/>
  <c r="AB34" i="48" s="1"/>
  <c r="F41" i="48" s="1"/>
  <c r="N34" i="48"/>
  <c r="K41" i="48" s="1"/>
  <c r="P49" i="67"/>
  <c r="AE50" i="67" s="1"/>
  <c r="P37" i="67"/>
  <c r="AE38" i="67" s="1"/>
  <c r="P18" i="64"/>
  <c r="O43" i="64"/>
  <c r="P43" i="64" s="1"/>
  <c r="J18" i="64"/>
  <c r="I43" i="64"/>
  <c r="J43" i="64" s="1"/>
  <c r="L41" i="64"/>
  <c r="M41" i="64" s="1"/>
  <c r="M16" i="64"/>
  <c r="C23" i="63"/>
  <c r="J48" i="63"/>
  <c r="C11" i="63"/>
  <c r="J36" i="63"/>
  <c r="V43" i="64"/>
  <c r="AF43" i="64"/>
  <c r="P50" i="65"/>
  <c r="AF50" i="65" s="1"/>
  <c r="K46" i="63"/>
  <c r="C45" i="63"/>
  <c r="F46" i="63" s="1"/>
  <c r="P5" i="38"/>
  <c r="P30" i="38" s="1"/>
  <c r="P31" i="38" s="1"/>
  <c r="P32" i="38" s="1"/>
  <c r="P33" i="38" s="1"/>
  <c r="AE32" i="38" s="1"/>
  <c r="P40" i="39"/>
  <c r="AF40" i="39" s="1"/>
  <c r="P78" i="48"/>
  <c r="AF78" i="48" s="1"/>
  <c r="K67" i="48"/>
  <c r="U68" i="48" s="1"/>
  <c r="M65" i="48"/>
  <c r="P43" i="67"/>
  <c r="AE44" i="67" s="1"/>
  <c r="P31" i="67"/>
  <c r="AE32" i="67" s="1"/>
  <c r="U37" i="64"/>
  <c r="V37" i="64" s="1"/>
  <c r="V12" i="64"/>
  <c r="P8" i="64"/>
  <c r="O33" i="64"/>
  <c r="P33" i="64" s="1"/>
  <c r="L31" i="64"/>
  <c r="M31" i="64" s="1"/>
  <c r="M6" i="64"/>
  <c r="AF35" i="64"/>
  <c r="P31" i="60"/>
  <c r="AE32" i="60" s="1"/>
  <c r="P64" i="37"/>
  <c r="AF62" i="37" s="1"/>
  <c r="P20" i="38"/>
  <c r="P50" i="38" s="1"/>
  <c r="P51" i="38" s="1"/>
  <c r="P52" i="38" s="1"/>
  <c r="P53" i="38" s="1"/>
  <c r="AE52" i="38" s="1"/>
  <c r="P23" i="38"/>
  <c r="P54" i="38" s="1"/>
  <c r="P55" i="38" s="1"/>
  <c r="P56" i="38" s="1"/>
  <c r="P34" i="67"/>
  <c r="AE35" i="67" s="1"/>
  <c r="P45" i="38"/>
  <c r="AE44" i="38" s="1"/>
  <c r="M61" i="48"/>
  <c r="P67" i="48"/>
  <c r="P68" i="48" s="1"/>
  <c r="P69" i="48" s="1"/>
  <c r="AF69" i="48" s="1"/>
  <c r="O54" i="47"/>
  <c r="AG54" i="47" s="1"/>
  <c r="P46" i="63"/>
  <c r="AE47" i="63" s="1"/>
  <c r="P57" i="38"/>
  <c r="AE56" i="38" s="1"/>
  <c r="P40" i="60"/>
  <c r="AE41" i="60" s="1"/>
  <c r="Y47" i="64"/>
  <c r="AF47" i="64"/>
  <c r="P10" i="64"/>
  <c r="C10" i="64"/>
  <c r="C35" i="64" s="1"/>
  <c r="O17" i="60"/>
  <c r="C42" i="60"/>
  <c r="O11" i="60"/>
  <c r="C36" i="60"/>
  <c r="AF37" i="64"/>
  <c r="K46" i="60"/>
  <c r="P46" i="60" s="1"/>
  <c r="AE47" i="60" s="1"/>
  <c r="L16" i="47"/>
  <c r="L52" i="47" s="1"/>
  <c r="G56" i="47" s="1"/>
  <c r="O56" i="47" s="1"/>
  <c r="AG56" i="47" s="1"/>
  <c r="N52" i="65"/>
  <c r="C16" i="64"/>
  <c r="C41" i="64" s="1"/>
  <c r="H34" i="65"/>
  <c r="I47" i="64"/>
  <c r="J47" i="64" s="1"/>
  <c r="T36" i="48"/>
  <c r="X37" i="61"/>
  <c r="N32" i="65"/>
  <c r="V49" i="64"/>
  <c r="AF49" i="64"/>
  <c r="I39" i="64"/>
  <c r="J39" i="64" s="1"/>
  <c r="AA39" i="64"/>
  <c r="AB39" i="64" s="1"/>
  <c r="L37" i="64"/>
  <c r="M37" i="64" s="1"/>
  <c r="AD33" i="37"/>
  <c r="N5" i="37"/>
  <c r="N32" i="37" s="1"/>
  <c r="M34" i="37" s="1"/>
  <c r="T49" i="39"/>
  <c r="K50" i="39"/>
  <c r="P41" i="48"/>
  <c r="AF41" i="48" s="1"/>
  <c r="P49" i="48"/>
  <c r="AF49" i="48" s="1"/>
  <c r="P40" i="66"/>
  <c r="AF40" i="66" s="1"/>
  <c r="J8" i="64"/>
  <c r="C8" i="64"/>
  <c r="C33" i="64" s="1"/>
  <c r="I33" i="64"/>
  <c r="J33" i="64" s="1"/>
  <c r="X39" i="61"/>
  <c r="F54" i="61"/>
  <c r="P54" i="61" s="1"/>
  <c r="K37" i="63" l="1"/>
  <c r="C36" i="63"/>
  <c r="F37" i="63" s="1"/>
  <c r="P37" i="63" s="1"/>
  <c r="AE38" i="63" s="1"/>
  <c r="C48" i="63"/>
  <c r="F49" i="63" s="1"/>
  <c r="K49" i="63"/>
  <c r="AF39" i="64"/>
  <c r="AE39" i="61"/>
  <c r="AE55" i="61" s="1"/>
  <c r="X55" i="61"/>
  <c r="P41" i="37"/>
  <c r="P42" i="37" s="1"/>
  <c r="AF40" i="37" s="1"/>
  <c r="P40" i="37"/>
  <c r="AE37" i="61"/>
  <c r="AE49" i="61" s="1"/>
  <c r="X49" i="61"/>
  <c r="K51" i="39"/>
  <c r="P51" i="39" s="1"/>
  <c r="AF51" i="39" s="1"/>
  <c r="P50" i="39"/>
  <c r="T34" i="65"/>
  <c r="K40" i="65"/>
  <c r="P40" i="65" s="1"/>
  <c r="AF40" i="65" s="1"/>
  <c r="F59" i="65"/>
  <c r="P59" i="65" s="1"/>
  <c r="AF59" i="65" s="1"/>
  <c r="H53" i="65"/>
  <c r="O36" i="60"/>
  <c r="F37" i="60" s="1"/>
  <c r="K37" i="60"/>
  <c r="K43" i="60"/>
  <c r="O42" i="60"/>
  <c r="F43" i="60" s="1"/>
  <c r="P43" i="60" l="1"/>
  <c r="AE44" i="60" s="1"/>
  <c r="P49" i="63"/>
  <c r="AE50" i="63" s="1"/>
  <c r="P37" i="60"/>
  <c r="AE38" i="60" s="1"/>
</calcChain>
</file>

<file path=xl/sharedStrings.xml><?xml version="1.0" encoding="utf-8"?>
<sst xmlns="http://schemas.openxmlformats.org/spreadsheetml/2006/main" count="1299" uniqueCount="282">
  <si>
    <t>№</t>
    <phoneticPr fontId="3"/>
  </si>
  <si>
    <t>年</t>
    <rPh sb="0" eb="1">
      <t>ネン</t>
    </rPh>
    <phoneticPr fontId="3"/>
  </si>
  <si>
    <t>　</t>
    <phoneticPr fontId="3"/>
  </si>
  <si>
    <t>組</t>
    <rPh sb="0" eb="1">
      <t>クミ</t>
    </rPh>
    <phoneticPr fontId="3"/>
  </si>
  <si>
    <t>名前</t>
    <rPh sb="0" eb="2">
      <t>ナマエ</t>
    </rPh>
    <phoneticPr fontId="3"/>
  </si>
  <si>
    <t>答え</t>
    <rPh sb="0" eb="1">
      <t>コタ</t>
    </rPh>
    <phoneticPr fontId="3"/>
  </si>
  <si>
    <t>式</t>
    <rPh sb="0" eb="1">
      <t>シキ</t>
    </rPh>
    <phoneticPr fontId="3"/>
  </si>
  <si>
    <t>　</t>
    <phoneticPr fontId="3"/>
  </si>
  <si>
    <t>÷</t>
    <phoneticPr fontId="3"/>
  </si>
  <si>
    <t>①</t>
    <phoneticPr fontId="3"/>
  </si>
  <si>
    <t>×</t>
    <phoneticPr fontId="3"/>
  </si>
  <si>
    <t>＝</t>
    <phoneticPr fontId="3"/>
  </si>
  <si>
    <t>①10点　②～⑦15点</t>
    <rPh sb="3" eb="4">
      <t>テン</t>
    </rPh>
    <rPh sb="10" eb="11">
      <t>テン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</si>
  <si>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</si>
  <si>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</si>
  <si>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</si>
  <si>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</si>
  <si>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</si>
  <si>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◆次の問題に答えましょう。筆算は消さないこと。</t>
    <rPh sb="1" eb="2">
      <t>ツギ</t>
    </rPh>
    <rPh sb="3" eb="5">
      <t>モンダイ</t>
    </rPh>
    <rPh sb="6" eb="7">
      <t>コタ</t>
    </rPh>
    <rPh sb="13" eb="15">
      <t>ヒッサン</t>
    </rPh>
    <rPh sb="16" eb="17">
      <t>ケ</t>
    </rPh>
    <phoneticPr fontId="3"/>
  </si>
  <si>
    <t>⑥</t>
    <phoneticPr fontId="3"/>
  </si>
  <si>
    <t>⑦</t>
    <phoneticPr fontId="3"/>
  </si>
  <si>
    <t>①３０点　②３０点　③４０点</t>
    <rPh sb="3" eb="4">
      <t>テン</t>
    </rPh>
    <rPh sb="8" eb="9">
      <t>テン</t>
    </rPh>
    <rPh sb="13" eb="14">
      <t>テン</t>
    </rPh>
    <phoneticPr fontId="3"/>
  </si>
  <si>
    <t>数直線</t>
    <rPh sb="0" eb="3">
      <t>スウチョクセン</t>
    </rPh>
    <phoneticPr fontId="3"/>
  </si>
  <si>
    <t>□</t>
    <phoneticPr fontId="3"/>
  </si>
  <si>
    <t>(人）</t>
    <rPh sb="1" eb="2">
      <t>ニン</t>
    </rPh>
    <phoneticPr fontId="3"/>
  </si>
  <si>
    <t>割合</t>
    <rPh sb="0" eb="2">
      <t>ワリアイ</t>
    </rPh>
    <phoneticPr fontId="3"/>
  </si>
  <si>
    <t>　</t>
    <phoneticPr fontId="3"/>
  </si>
  <si>
    <t>□</t>
    <phoneticPr fontId="3"/>
  </si>
  <si>
    <t>人</t>
    <rPh sb="0" eb="1">
      <t>ニン</t>
    </rPh>
    <phoneticPr fontId="3"/>
  </si>
  <si>
    <t>人の</t>
    <rPh sb="0" eb="1">
      <t>ニン</t>
    </rPh>
    <phoneticPr fontId="3"/>
  </si>
  <si>
    <t>　</t>
    <phoneticPr fontId="3"/>
  </si>
  <si>
    <t>　</t>
    <phoneticPr fontId="3"/>
  </si>
  <si>
    <t>(ｇ）</t>
    <phoneticPr fontId="3"/>
  </si>
  <si>
    <t>　</t>
    <phoneticPr fontId="3"/>
  </si>
  <si>
    <t>ｍの</t>
    <phoneticPr fontId="3"/>
  </si>
  <si>
    <t>cmの</t>
    <phoneticPr fontId="3"/>
  </si>
  <si>
    <t>ｇの</t>
    <phoneticPr fontId="3"/>
  </si>
  <si>
    <t>㎡の</t>
    <phoneticPr fontId="3"/>
  </si>
  <si>
    <t>割合⑨</t>
    <rPh sb="0" eb="2">
      <t>ワリアイ</t>
    </rPh>
    <phoneticPr fontId="3"/>
  </si>
  <si>
    <t>中川小の男子の人数は，</t>
    <rPh sb="0" eb="2">
      <t>ナカガワ</t>
    </rPh>
    <rPh sb="2" eb="3">
      <t>ショウ</t>
    </rPh>
    <rPh sb="4" eb="6">
      <t>ダンシ</t>
    </rPh>
    <rPh sb="7" eb="9">
      <t>ニンズウ</t>
    </rPh>
    <phoneticPr fontId="3"/>
  </si>
  <si>
    <t>人です。これは，全校児童の</t>
    <rPh sb="0" eb="1">
      <t>ニン</t>
    </rPh>
    <rPh sb="8" eb="10">
      <t>ゼンコウ</t>
    </rPh>
    <rPh sb="10" eb="12">
      <t>ジドウ</t>
    </rPh>
    <phoneticPr fontId="3"/>
  </si>
  <si>
    <t>％にあたり</t>
    <phoneticPr fontId="3"/>
  </si>
  <si>
    <t>ます。全校児童は何人いますか。</t>
    <rPh sb="3" eb="5">
      <t>ゼンコウ</t>
    </rPh>
    <rPh sb="5" eb="7">
      <t>ジドウ</t>
    </rPh>
    <rPh sb="8" eb="10">
      <t>ナンニン</t>
    </rPh>
    <phoneticPr fontId="3"/>
  </si>
  <si>
    <t>バスに</t>
    <phoneticPr fontId="3"/>
  </si>
  <si>
    <t>人の人が乗っています。</t>
    <rPh sb="0" eb="1">
      <t>ニン</t>
    </rPh>
    <rPh sb="2" eb="3">
      <t>ヒト</t>
    </rPh>
    <rPh sb="4" eb="5">
      <t>ノ</t>
    </rPh>
    <phoneticPr fontId="3"/>
  </si>
  <si>
    <t>これは，定員の</t>
    <rPh sb="4" eb="6">
      <t>テイイン</t>
    </rPh>
    <phoneticPr fontId="3"/>
  </si>
  <si>
    <t>％です。</t>
    <phoneticPr fontId="3"/>
  </si>
  <si>
    <t>このバスの定員は何人ですか。</t>
    <rPh sb="5" eb="7">
      <t>テイイン</t>
    </rPh>
    <rPh sb="8" eb="10">
      <t>ナンニン</t>
    </rPh>
    <phoneticPr fontId="3"/>
  </si>
  <si>
    <t>gの食塩がとけている</t>
    <rPh sb="2" eb="4">
      <t>ショクエン</t>
    </rPh>
    <phoneticPr fontId="3"/>
  </si>
  <si>
    <t>％の食塩水があります。この食塩水は何gですか。</t>
    <rPh sb="2" eb="5">
      <t>ショクエンスイ</t>
    </rPh>
    <rPh sb="13" eb="16">
      <t>ショクエンスイ</t>
    </rPh>
    <rPh sb="17" eb="18">
      <t>ナン</t>
    </rPh>
    <phoneticPr fontId="3"/>
  </si>
  <si>
    <t>　</t>
    <phoneticPr fontId="3"/>
  </si>
  <si>
    <t>□</t>
    <phoneticPr fontId="3"/>
  </si>
  <si>
    <t>□</t>
    <phoneticPr fontId="3"/>
  </si>
  <si>
    <t>□</t>
    <phoneticPr fontId="3"/>
  </si>
  <si>
    <t>ｇ</t>
    <phoneticPr fontId="3"/>
  </si>
  <si>
    <t>割合⑩</t>
    <rPh sb="0" eb="2">
      <t>ワリアイ</t>
    </rPh>
    <phoneticPr fontId="3"/>
  </si>
  <si>
    <t>◆□にあう数を求めましょう。筆算は消さないこと。</t>
    <rPh sb="5" eb="6">
      <t>カズ</t>
    </rPh>
    <rPh sb="7" eb="8">
      <t>モト</t>
    </rPh>
    <rPh sb="14" eb="16">
      <t>ヒッサン</t>
    </rPh>
    <rPh sb="17" eb="18">
      <t>ケ</t>
    </rPh>
    <phoneticPr fontId="3"/>
  </si>
  <si>
    <t>％は，</t>
    <phoneticPr fontId="3"/>
  </si>
  <si>
    <t>人です。</t>
    <rPh sb="0" eb="1">
      <t>ニン</t>
    </rPh>
    <phoneticPr fontId="3"/>
  </si>
  <si>
    <t>ｍです。</t>
    <phoneticPr fontId="3"/>
  </si>
  <si>
    <t>cmです。</t>
    <phoneticPr fontId="3"/>
  </si>
  <si>
    <t>gです。</t>
    <phoneticPr fontId="3"/>
  </si>
  <si>
    <t>㎡です。</t>
    <phoneticPr fontId="3"/>
  </si>
  <si>
    <t>÷</t>
    <phoneticPr fontId="3"/>
  </si>
  <si>
    <t>　</t>
    <phoneticPr fontId="3"/>
  </si>
  <si>
    <t>　</t>
    <phoneticPr fontId="3"/>
  </si>
  <si>
    <t>□</t>
    <phoneticPr fontId="3"/>
  </si>
  <si>
    <t>　</t>
    <phoneticPr fontId="3"/>
  </si>
  <si>
    <t>割合⑪</t>
    <rPh sb="0" eb="2">
      <t>ワリアイ</t>
    </rPh>
    <phoneticPr fontId="3"/>
  </si>
  <si>
    <t>たかしさんは，</t>
    <phoneticPr fontId="3"/>
  </si>
  <si>
    <t>円のセーターを</t>
    <rPh sb="0" eb="1">
      <t>エン</t>
    </rPh>
    <phoneticPr fontId="3"/>
  </si>
  <si>
    <t>％びきのねだんで買いました。</t>
    <rPh sb="8" eb="9">
      <t>カ</t>
    </rPh>
    <phoneticPr fontId="3"/>
  </si>
  <si>
    <t>代金はいくらですか。</t>
    <rPh sb="0" eb="2">
      <t>ダイキン</t>
    </rPh>
    <phoneticPr fontId="3"/>
  </si>
  <si>
    <t>まさえさんは，</t>
    <phoneticPr fontId="3"/>
  </si>
  <si>
    <t>円のゲームを</t>
    <rPh sb="0" eb="1">
      <t>エン</t>
    </rPh>
    <phoneticPr fontId="3"/>
  </si>
  <si>
    <t>　</t>
    <phoneticPr fontId="3"/>
  </si>
  <si>
    <t>割引のねだんで買いました。</t>
    <rPh sb="0" eb="2">
      <t>ワリビキ</t>
    </rPh>
    <rPh sb="7" eb="8">
      <t>カ</t>
    </rPh>
    <phoneticPr fontId="3"/>
  </si>
  <si>
    <t>　</t>
    <phoneticPr fontId="3"/>
  </si>
  <si>
    <t>□</t>
    <phoneticPr fontId="3"/>
  </si>
  <si>
    <t>－</t>
    <phoneticPr fontId="3"/>
  </si>
  <si>
    <t>＝</t>
    <phoneticPr fontId="3"/>
  </si>
  <si>
    <t>円</t>
    <rPh sb="0" eb="1">
      <t>エン</t>
    </rPh>
    <phoneticPr fontId="3"/>
  </si>
  <si>
    <t>(円）</t>
    <rPh sb="1" eb="2">
      <t>エン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</si>
  <si>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</si>
  <si>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</si>
  <si>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</si>
  <si>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</si>
  <si>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＝</t>
    <phoneticPr fontId="3"/>
  </si>
  <si>
    <t>÷</t>
    <phoneticPr fontId="3"/>
  </si>
  <si>
    <t>＝</t>
    <phoneticPr fontId="3"/>
  </si>
  <si>
    <t>割合⑫まとめ１</t>
    <rPh sb="0" eb="2">
      <t>ワリアイ</t>
    </rPh>
    <phoneticPr fontId="3"/>
  </si>
  <si>
    <t>ｇは，</t>
    <phoneticPr fontId="3"/>
  </si>
  <si>
    <t>ｇの</t>
    <phoneticPr fontId="3"/>
  </si>
  <si>
    <t>倍です。</t>
    <rPh sb="0" eb="1">
      <t>バイ</t>
    </rPh>
    <phoneticPr fontId="3"/>
  </si>
  <si>
    <t>ということから，答えましょう。</t>
    <rPh sb="8" eb="9">
      <t>コタ</t>
    </rPh>
    <phoneticPr fontId="3"/>
  </si>
  <si>
    <t>①</t>
    <phoneticPr fontId="3"/>
  </si>
  <si>
    <t>もとにする量，比べられる量は何ですか。</t>
    <rPh sb="5" eb="6">
      <t>リョウ</t>
    </rPh>
    <rPh sb="7" eb="8">
      <t>クラ</t>
    </rPh>
    <rPh sb="12" eb="13">
      <t>リョウ</t>
    </rPh>
    <rPh sb="14" eb="15">
      <t>ナニ</t>
    </rPh>
    <phoneticPr fontId="3"/>
  </si>
  <si>
    <t>もとにする量</t>
    <rPh sb="5" eb="6">
      <t>リョウ</t>
    </rPh>
    <phoneticPr fontId="3"/>
  </si>
  <si>
    <t>比べられる量</t>
    <rPh sb="0" eb="1">
      <t>クラ</t>
    </rPh>
    <rPh sb="5" eb="6">
      <t>リョウ</t>
    </rPh>
    <phoneticPr fontId="3"/>
  </si>
  <si>
    <t>②</t>
    <phoneticPr fontId="3"/>
  </si>
  <si>
    <t>上の言葉を使って，割合を求めることばの式を書きましょう。</t>
    <rPh sb="0" eb="1">
      <t>ウエ</t>
    </rPh>
    <rPh sb="2" eb="4">
      <t>コトバ</t>
    </rPh>
    <rPh sb="5" eb="6">
      <t>ツカ</t>
    </rPh>
    <rPh sb="9" eb="11">
      <t>ワリアイ</t>
    </rPh>
    <rPh sb="12" eb="13">
      <t>モト</t>
    </rPh>
    <rPh sb="19" eb="20">
      <t>シキ</t>
    </rPh>
    <rPh sb="21" eb="22">
      <t>カ</t>
    </rPh>
    <phoneticPr fontId="3"/>
  </si>
  <si>
    <t>割合＝</t>
    <rPh sb="0" eb="2">
      <t>ワリアイ</t>
    </rPh>
    <phoneticPr fontId="3"/>
  </si>
  <si>
    <t>全員の数(人）</t>
    <rPh sb="0" eb="2">
      <t>ゼンイン</t>
    </rPh>
    <rPh sb="3" eb="4">
      <t>カズ</t>
    </rPh>
    <rPh sb="5" eb="6">
      <t>ニン</t>
    </rPh>
    <phoneticPr fontId="3"/>
  </si>
  <si>
    <t>めがねをかけている数（人）</t>
    <rPh sb="9" eb="10">
      <t>カズ</t>
    </rPh>
    <rPh sb="11" eb="12">
      <t>ヒト</t>
    </rPh>
    <phoneticPr fontId="3"/>
  </si>
  <si>
    <t>全員の数を１とみたとき，</t>
    <rPh sb="0" eb="2">
      <t>ゼンイン</t>
    </rPh>
    <rPh sb="3" eb="4">
      <t>カズ</t>
    </rPh>
    <phoneticPr fontId="3"/>
  </si>
  <si>
    <t>めがねをかけている数の割合を</t>
    <rPh sb="9" eb="10">
      <t>カズ</t>
    </rPh>
    <rPh sb="11" eb="13">
      <t>ワリアイ</t>
    </rPh>
    <phoneticPr fontId="3"/>
  </si>
  <si>
    <t>それぞれ求めましょう。</t>
    <rPh sb="4" eb="5">
      <t>モト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</si>
  <si>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</si>
  <si>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</si>
  <si>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r>
      <t>中学校1年と</t>
    </r>
    <r>
      <rPr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年ではどちらがめがねをかけているかを比べます。</t>
    </r>
    <rPh sb="0" eb="3">
      <t>チュウガッコウ</t>
    </rPh>
    <rPh sb="4" eb="5">
      <t>ネン</t>
    </rPh>
    <rPh sb="7" eb="8">
      <t>ネン</t>
    </rPh>
    <rPh sb="25" eb="26">
      <t>クラ</t>
    </rPh>
    <phoneticPr fontId="3"/>
  </si>
  <si>
    <t>1年と2年では，どちらのほうがめがねをかけているといえますか。</t>
    <rPh sb="1" eb="2">
      <t>ネン</t>
    </rPh>
    <rPh sb="4" eb="5">
      <t>ネン</t>
    </rPh>
    <phoneticPr fontId="3"/>
  </si>
  <si>
    <t>完答5点</t>
    <rPh sb="0" eb="2">
      <t>カントウ</t>
    </rPh>
    <rPh sb="3" eb="4">
      <t>テン</t>
    </rPh>
    <phoneticPr fontId="3"/>
  </si>
  <si>
    <t>　</t>
    <phoneticPr fontId="3"/>
  </si>
  <si>
    <t>①</t>
    <phoneticPr fontId="3"/>
  </si>
  <si>
    <t>②5点</t>
    <rPh sb="2" eb="3">
      <t>テン</t>
    </rPh>
    <phoneticPr fontId="3"/>
  </si>
  <si>
    <t>次の割合を，（　　）の表し方で書きましょう。</t>
    <rPh sb="0" eb="1">
      <t>ツギ</t>
    </rPh>
    <rPh sb="2" eb="4">
      <t>ワリアイ</t>
    </rPh>
    <rPh sb="11" eb="12">
      <t>アラワ</t>
    </rPh>
    <rPh sb="13" eb="14">
      <t>カタ</t>
    </rPh>
    <rPh sb="15" eb="16">
      <t>カ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</si>
  <si>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</si>
  <si>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</si>
  <si>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</si>
  <si>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</si>
  <si>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①完答5×2</t>
    <rPh sb="1" eb="3">
      <t>カントウ</t>
    </rPh>
    <phoneticPr fontId="3"/>
  </si>
  <si>
    <t>5点×5</t>
    <rPh sb="1" eb="2">
      <t>テン</t>
    </rPh>
    <phoneticPr fontId="3"/>
  </si>
  <si>
    <t>（百分率）</t>
    <rPh sb="1" eb="4">
      <t>ヒャクブンリツ</t>
    </rPh>
    <phoneticPr fontId="3"/>
  </si>
  <si>
    <t>（小数）</t>
    <rPh sb="1" eb="3">
      <t>ショウスウ</t>
    </rPh>
    <phoneticPr fontId="3"/>
  </si>
  <si>
    <t>％</t>
    <phoneticPr fontId="3"/>
  </si>
  <si>
    <t>％</t>
    <phoneticPr fontId="3"/>
  </si>
  <si>
    <t>割</t>
    <rPh sb="0" eb="1">
      <t>ワリ</t>
    </rPh>
    <phoneticPr fontId="3"/>
  </si>
  <si>
    <t>ｇ</t>
    <phoneticPr fontId="3"/>
  </si>
  <si>
    <t>ｇ</t>
    <phoneticPr fontId="3"/>
  </si>
  <si>
    <t>くらべられる量÷もとにする量</t>
    <rPh sb="6" eb="7">
      <t>リョウ</t>
    </rPh>
    <rPh sb="13" eb="14">
      <t>リョウ</t>
    </rPh>
    <phoneticPr fontId="3"/>
  </si>
  <si>
    <t>％</t>
    <phoneticPr fontId="3"/>
  </si>
  <si>
    <t>割合⑬まとめ２</t>
    <rPh sb="0" eb="2">
      <t>ワリアイ</t>
    </rPh>
    <phoneticPr fontId="3"/>
  </si>
  <si>
    <t>式5点　答え5点</t>
    <rPh sb="0" eb="1">
      <t>シキ</t>
    </rPh>
    <rPh sb="2" eb="3">
      <t>テン</t>
    </rPh>
    <rPh sb="4" eb="5">
      <t>コタ</t>
    </rPh>
    <rPh sb="7" eb="8">
      <t>テン</t>
    </rPh>
    <phoneticPr fontId="3"/>
  </si>
  <si>
    <t>大川小学校の５年生は</t>
    <rPh sb="0" eb="2">
      <t>オオカワ</t>
    </rPh>
    <rPh sb="2" eb="5">
      <t>ショウガッコウ</t>
    </rPh>
    <rPh sb="7" eb="9">
      <t>ネンセイ</t>
    </rPh>
    <phoneticPr fontId="3"/>
  </si>
  <si>
    <t>人です。このうち，女子は，</t>
    <rPh sb="0" eb="1">
      <t>ニン</t>
    </rPh>
    <rPh sb="9" eb="11">
      <t>ジョシ</t>
    </rPh>
    <phoneticPr fontId="3"/>
  </si>
  <si>
    <t>女子の割合は，５年生の何％ですか。</t>
    <rPh sb="0" eb="2">
      <t>ジョシ</t>
    </rPh>
    <rPh sb="3" eb="5">
      <t>ワリアイ</t>
    </rPh>
    <rPh sb="8" eb="10">
      <t>ネンセイ</t>
    </rPh>
    <rPh sb="11" eb="12">
      <t>ナン</t>
    </rPh>
    <phoneticPr fontId="3"/>
  </si>
  <si>
    <t>②</t>
    <phoneticPr fontId="3"/>
  </si>
  <si>
    <t>定員</t>
    <rPh sb="0" eb="2">
      <t>テイイン</t>
    </rPh>
    <phoneticPr fontId="3"/>
  </si>
  <si>
    <t>人のバスに，</t>
    <rPh sb="0" eb="1">
      <t>ニン</t>
    </rPh>
    <phoneticPr fontId="3"/>
  </si>
  <si>
    <t>％の人が乗っています。何人の人が乗っている</t>
    <rPh sb="2" eb="3">
      <t>ヒト</t>
    </rPh>
    <rPh sb="4" eb="5">
      <t>ノ</t>
    </rPh>
    <rPh sb="11" eb="13">
      <t>ナンニン</t>
    </rPh>
    <rPh sb="14" eb="15">
      <t>ヒト</t>
    </rPh>
    <rPh sb="16" eb="17">
      <t>ノ</t>
    </rPh>
    <phoneticPr fontId="3"/>
  </si>
  <si>
    <t>ことになりますか。</t>
    <phoneticPr fontId="3"/>
  </si>
  <si>
    <t>人です。このうち，男子は</t>
    <rPh sb="0" eb="1">
      <t>ニン</t>
    </rPh>
    <rPh sb="9" eb="11">
      <t>ダンシ</t>
    </rPh>
    <phoneticPr fontId="3"/>
  </si>
  <si>
    <t>％です。</t>
    <phoneticPr fontId="3"/>
  </si>
  <si>
    <t>男子は何人いますか。</t>
    <rPh sb="0" eb="2">
      <t>ダンシ</t>
    </rPh>
    <rPh sb="3" eb="5">
      <t>ナンニン</t>
    </rPh>
    <phoneticPr fontId="3"/>
  </si>
  <si>
    <t>東町小学校の全校児童は</t>
    <rPh sb="0" eb="2">
      <t>ヒガシマチ</t>
    </rPh>
    <rPh sb="2" eb="5">
      <t>ショウガッコウ</t>
    </rPh>
    <rPh sb="6" eb="8">
      <t>ゼンコウ</t>
    </rPh>
    <rPh sb="8" eb="10">
      <t>ジドウ</t>
    </rPh>
    <phoneticPr fontId="3"/>
  </si>
  <si>
    <t>バスに</t>
    <phoneticPr fontId="3"/>
  </si>
  <si>
    <t>％です。</t>
    <phoneticPr fontId="3"/>
  </si>
  <si>
    <t>みどりさんは，</t>
    <phoneticPr fontId="3"/>
  </si>
  <si>
    <t>人の人が乗っています。これは，定員の</t>
    <rPh sb="0" eb="1">
      <t>ニン</t>
    </rPh>
    <rPh sb="2" eb="3">
      <t>ヒト</t>
    </rPh>
    <rPh sb="4" eb="5">
      <t>ノ</t>
    </rPh>
    <phoneticPr fontId="3"/>
  </si>
  <si>
    <t>cm</t>
    <phoneticPr fontId="3"/>
  </si>
  <si>
    <t>ｍ</t>
    <phoneticPr fontId="3"/>
  </si>
  <si>
    <t>割合①</t>
    <rPh sb="0" eb="2">
      <t>ワリアイ</t>
    </rPh>
    <phoneticPr fontId="3"/>
  </si>
  <si>
    <t>◆次の割合を小数で求めましょう。筆算は消さないこと。</t>
    <rPh sb="1" eb="2">
      <t>ツギ</t>
    </rPh>
    <rPh sb="3" eb="5">
      <t>ワリアイ</t>
    </rPh>
    <rPh sb="6" eb="8">
      <t>ショウスウ</t>
    </rPh>
    <rPh sb="9" eb="10">
      <t>モト</t>
    </rPh>
    <rPh sb="16" eb="18">
      <t>ヒッサン</t>
    </rPh>
    <rPh sb="19" eb="20">
      <t>ケ</t>
    </rPh>
    <phoneticPr fontId="3"/>
  </si>
  <si>
    <t>ｍの割合</t>
    <rPh sb="2" eb="4">
      <t>ワリアイ</t>
    </rPh>
    <phoneticPr fontId="3"/>
  </si>
  <si>
    <t>ｇの割合</t>
    <rPh sb="2" eb="4">
      <t>ワリアイ</t>
    </rPh>
    <phoneticPr fontId="3"/>
  </si>
  <si>
    <t>人をもとにした，</t>
    <rPh sb="0" eb="1">
      <t>ニン</t>
    </rPh>
    <phoneticPr fontId="3"/>
  </si>
  <si>
    <t>人の割合</t>
    <rPh sb="0" eb="1">
      <t>ニン</t>
    </rPh>
    <rPh sb="2" eb="4">
      <t>ワリアイ</t>
    </rPh>
    <phoneticPr fontId="3"/>
  </si>
  <si>
    <t>㎡の割合</t>
    <rPh sb="2" eb="4">
      <t>ワリアイ</t>
    </rPh>
    <phoneticPr fontId="3"/>
  </si>
  <si>
    <t>cmの割合</t>
    <rPh sb="3" eb="5">
      <t>ワリアイ</t>
    </rPh>
    <phoneticPr fontId="3"/>
  </si>
  <si>
    <t>㎠の割合</t>
    <rPh sb="2" eb="4">
      <t>ワリアイ</t>
    </rPh>
    <phoneticPr fontId="3"/>
  </si>
  <si>
    <t>割合②</t>
    <rPh sb="0" eb="2">
      <t>ワリアイ</t>
    </rPh>
    <phoneticPr fontId="3"/>
  </si>
  <si>
    <t>楽器名</t>
    <rPh sb="0" eb="2">
      <t>ガッキ</t>
    </rPh>
    <rPh sb="2" eb="3">
      <t>メイ</t>
    </rPh>
    <phoneticPr fontId="3"/>
  </si>
  <si>
    <t>定員（人）</t>
    <rPh sb="0" eb="2">
      <t>テイイン</t>
    </rPh>
    <rPh sb="3" eb="4">
      <t>ニン</t>
    </rPh>
    <phoneticPr fontId="3"/>
  </si>
  <si>
    <t>希望者(人）</t>
    <rPh sb="0" eb="3">
      <t>キボウシャ</t>
    </rPh>
    <rPh sb="4" eb="5">
      <t>ニン</t>
    </rPh>
    <phoneticPr fontId="3"/>
  </si>
  <si>
    <t>割合（小数）</t>
    <rPh sb="0" eb="2">
      <t>ワリアイ</t>
    </rPh>
    <rPh sb="3" eb="5">
      <t>ショウスウ</t>
    </rPh>
    <phoneticPr fontId="3"/>
  </si>
  <si>
    <t>割合（百分率）</t>
    <rPh sb="0" eb="2">
      <t>ワリアイ</t>
    </rPh>
    <rPh sb="3" eb="6">
      <t>ヒャクブンリツ</t>
    </rPh>
    <phoneticPr fontId="3"/>
  </si>
  <si>
    <t>小だいこ</t>
    <rPh sb="0" eb="1">
      <t>コ</t>
    </rPh>
    <phoneticPr fontId="3"/>
  </si>
  <si>
    <t>大だいこ</t>
    <rPh sb="0" eb="1">
      <t>ダイ</t>
    </rPh>
    <phoneticPr fontId="3"/>
  </si>
  <si>
    <t>鉄きん</t>
    <rPh sb="0" eb="1">
      <t>テツ</t>
    </rPh>
    <phoneticPr fontId="3"/>
  </si>
  <si>
    <t>小数</t>
    <rPh sb="0" eb="2">
      <t>ショウスウ</t>
    </rPh>
    <phoneticPr fontId="3"/>
  </si>
  <si>
    <t>百分率</t>
    <rPh sb="0" eb="3">
      <t>ヒャクブンリツ</t>
    </rPh>
    <phoneticPr fontId="3"/>
  </si>
  <si>
    <t>大だいこ</t>
    <rPh sb="0" eb="1">
      <t>オオ</t>
    </rPh>
    <phoneticPr fontId="3"/>
  </si>
  <si>
    <t>÷</t>
    <phoneticPr fontId="3"/>
  </si>
  <si>
    <t>割合③</t>
    <rPh sb="0" eb="2">
      <t>ワリアイ</t>
    </rPh>
    <phoneticPr fontId="3"/>
  </si>
  <si>
    <t>小数で表した割合を，</t>
    <rPh sb="0" eb="2">
      <t>ショウスウ</t>
    </rPh>
    <rPh sb="3" eb="4">
      <t>アラワ</t>
    </rPh>
    <rPh sb="6" eb="8">
      <t>ワリアイ</t>
    </rPh>
    <phoneticPr fontId="3"/>
  </si>
  <si>
    <t>百分率で表した割合を，</t>
    <rPh sb="0" eb="3">
      <t>ヒャクブンリツ</t>
    </rPh>
    <rPh sb="4" eb="5">
      <t>アラワ</t>
    </rPh>
    <rPh sb="7" eb="9">
      <t>ワリアイ</t>
    </rPh>
    <phoneticPr fontId="3"/>
  </si>
  <si>
    <t>百分率で表しましょう。</t>
  </si>
  <si>
    <t>小数で表しましょう。</t>
    <rPh sb="0" eb="2">
      <t>ショウスウ</t>
    </rPh>
    <phoneticPr fontId="3"/>
  </si>
  <si>
    <t>③</t>
    <phoneticPr fontId="3"/>
  </si>
  <si>
    <t>④</t>
    <phoneticPr fontId="3"/>
  </si>
  <si>
    <t>⑤</t>
    <phoneticPr fontId="3"/>
  </si>
  <si>
    <t>割合④</t>
    <rPh sb="0" eb="2">
      <t>ワリアイ</t>
    </rPh>
    <phoneticPr fontId="3"/>
  </si>
  <si>
    <t>ｍの何％ですか。</t>
    <rPh sb="2" eb="3">
      <t>ナン</t>
    </rPh>
    <phoneticPr fontId="3"/>
  </si>
  <si>
    <t>②</t>
    <phoneticPr fontId="3"/>
  </si>
  <si>
    <t>人は，</t>
    <rPh sb="0" eb="1">
      <t>ニン</t>
    </rPh>
    <phoneticPr fontId="3"/>
  </si>
  <si>
    <t>人の何％ですか。</t>
    <rPh sb="0" eb="1">
      <t>ニン</t>
    </rPh>
    <rPh sb="2" eb="3">
      <t>ナン</t>
    </rPh>
    <phoneticPr fontId="3"/>
  </si>
  <si>
    <t>cmの何％ですか。</t>
    <rPh sb="3" eb="4">
      <t>ナン</t>
    </rPh>
    <phoneticPr fontId="3"/>
  </si>
  <si>
    <t>ｇの何％ですか。</t>
    <rPh sb="2" eb="3">
      <t>ナン</t>
    </rPh>
    <phoneticPr fontId="3"/>
  </si>
  <si>
    <t>円は，</t>
    <rPh sb="0" eb="1">
      <t>エン</t>
    </rPh>
    <phoneticPr fontId="3"/>
  </si>
  <si>
    <t>円の何％ですか。</t>
    <rPh sb="0" eb="1">
      <t>エン</t>
    </rPh>
    <rPh sb="2" eb="3">
      <t>ナン</t>
    </rPh>
    <phoneticPr fontId="3"/>
  </si>
  <si>
    <t>⑥</t>
    <phoneticPr fontId="3"/>
  </si>
  <si>
    <t>㎢の何％ですか。</t>
    <rPh sb="2" eb="3">
      <t>ナン</t>
    </rPh>
    <phoneticPr fontId="3"/>
  </si>
  <si>
    <t>⑦</t>
    <phoneticPr fontId="3"/>
  </si>
  <si>
    <t>割合⑤</t>
    <rPh sb="0" eb="2">
      <t>ワリアイ</t>
    </rPh>
    <phoneticPr fontId="3"/>
  </si>
  <si>
    <t>小数や整数で表した割合を，</t>
    <rPh sb="0" eb="2">
      <t>ショウスウ</t>
    </rPh>
    <rPh sb="3" eb="5">
      <t>セイスウ</t>
    </rPh>
    <rPh sb="6" eb="7">
      <t>アラワ</t>
    </rPh>
    <rPh sb="9" eb="11">
      <t>ワリアイ</t>
    </rPh>
    <phoneticPr fontId="3"/>
  </si>
  <si>
    <t>歩合で表した割合を，</t>
    <rPh sb="0" eb="2">
      <t>ブアイ</t>
    </rPh>
    <rPh sb="3" eb="4">
      <t>アラワ</t>
    </rPh>
    <rPh sb="6" eb="8">
      <t>ワリアイ</t>
    </rPh>
    <phoneticPr fontId="3"/>
  </si>
  <si>
    <t>歩合で表しましょう。</t>
    <rPh sb="0" eb="2">
      <t>ブアイ</t>
    </rPh>
    <phoneticPr fontId="3"/>
  </si>
  <si>
    <t>小数や整数で表しましょう。</t>
    <rPh sb="0" eb="2">
      <t>ショウスウ</t>
    </rPh>
    <rPh sb="3" eb="5">
      <t>セイスウ</t>
    </rPh>
    <phoneticPr fontId="3"/>
  </si>
  <si>
    <t>⑧</t>
    <phoneticPr fontId="3"/>
  </si>
  <si>
    <t>⑨</t>
    <phoneticPr fontId="3"/>
  </si>
  <si>
    <t>⑩</t>
    <phoneticPr fontId="3"/>
  </si>
  <si>
    <t>厘</t>
    <rPh sb="0" eb="1">
      <t>リン</t>
    </rPh>
    <phoneticPr fontId="3"/>
  </si>
  <si>
    <t>10割</t>
    <rPh sb="2" eb="3">
      <t>ワリ</t>
    </rPh>
    <phoneticPr fontId="3"/>
  </si>
  <si>
    <t>割合⑥</t>
    <rPh sb="0" eb="2">
      <t>ワリアイ</t>
    </rPh>
    <phoneticPr fontId="3"/>
  </si>
  <si>
    <t>小山小学校の全校児童は</t>
    <rPh sb="0" eb="2">
      <t>コヤマ</t>
    </rPh>
    <rPh sb="2" eb="5">
      <t>ショウガッコウ</t>
    </rPh>
    <rPh sb="6" eb="8">
      <t>ゼンコウ</t>
    </rPh>
    <rPh sb="8" eb="10">
      <t>ジドウ</t>
    </rPh>
    <phoneticPr fontId="3"/>
  </si>
  <si>
    <t>人です。このうち，めがねをかけている児童は，</t>
    <rPh sb="0" eb="1">
      <t>ニン</t>
    </rPh>
    <rPh sb="18" eb="20">
      <t>ジドウ</t>
    </rPh>
    <phoneticPr fontId="3"/>
  </si>
  <si>
    <t>人です。めがねをかけている児童は，何％ですか。</t>
    <rPh sb="0" eb="1">
      <t>ニン</t>
    </rPh>
    <rPh sb="13" eb="15">
      <t>ジドウ</t>
    </rPh>
    <rPh sb="17" eb="18">
      <t>ナン</t>
    </rPh>
    <phoneticPr fontId="3"/>
  </si>
  <si>
    <t>人の電車に，</t>
    <rPh sb="0" eb="1">
      <t>ニン</t>
    </rPh>
    <rPh sb="2" eb="4">
      <t>デンシャ</t>
    </rPh>
    <phoneticPr fontId="3"/>
  </si>
  <si>
    <t>人の人が乗っています。定員の何％の人が</t>
    <rPh sb="0" eb="1">
      <t>ニン</t>
    </rPh>
    <rPh sb="2" eb="3">
      <t>ヒト</t>
    </rPh>
    <rPh sb="4" eb="5">
      <t>ノ</t>
    </rPh>
    <rPh sb="11" eb="13">
      <t>テイイン</t>
    </rPh>
    <rPh sb="14" eb="15">
      <t>ナン</t>
    </rPh>
    <rPh sb="17" eb="18">
      <t>ヒト</t>
    </rPh>
    <phoneticPr fontId="3"/>
  </si>
  <si>
    <t>乗っていることになりますか。</t>
    <rPh sb="0" eb="1">
      <t>ノ</t>
    </rPh>
    <phoneticPr fontId="3"/>
  </si>
  <si>
    <t>ｇの食塩水の中に</t>
    <rPh sb="2" eb="5">
      <t>ショクエンスイ</t>
    </rPh>
    <rPh sb="6" eb="7">
      <t>ナカ</t>
    </rPh>
    <phoneticPr fontId="3"/>
  </si>
  <si>
    <t>ｇの食塩がとけています。何％の食塩水ですか。</t>
    <rPh sb="2" eb="4">
      <t>ショクエン</t>
    </rPh>
    <rPh sb="12" eb="13">
      <t>ナン</t>
    </rPh>
    <rPh sb="15" eb="18">
      <t>ショクエンスイ</t>
    </rPh>
    <phoneticPr fontId="3"/>
  </si>
  <si>
    <t>割合⑦</t>
    <rPh sb="0" eb="2">
      <t>ワリアイ</t>
    </rPh>
    <phoneticPr fontId="3"/>
  </si>
  <si>
    <t>大山小学校の全校児童は</t>
    <rPh sb="0" eb="2">
      <t>オオヤマ</t>
    </rPh>
    <rPh sb="2" eb="5">
      <t>ショウガッコウ</t>
    </rPh>
    <rPh sb="6" eb="8">
      <t>ゼンコウ</t>
    </rPh>
    <rPh sb="8" eb="10">
      <t>ジドウ</t>
    </rPh>
    <phoneticPr fontId="3"/>
  </si>
  <si>
    <t>％の食塩水</t>
    <rPh sb="2" eb="5">
      <t>ショクエンスイ</t>
    </rPh>
    <phoneticPr fontId="3"/>
  </si>
  <si>
    <t>ｇには，何ｇの食塩がとけていますか。</t>
    <rPh sb="4" eb="5">
      <t>ナン</t>
    </rPh>
    <rPh sb="7" eb="9">
      <t>ショクエン</t>
    </rPh>
    <phoneticPr fontId="3"/>
  </si>
  <si>
    <t>割合⑧</t>
    <rPh sb="0" eb="2">
      <t>ワリアイ</t>
    </rPh>
    <phoneticPr fontId="3"/>
  </si>
  <si>
    <t>％は，何人ですか。</t>
    <rPh sb="3" eb="4">
      <t>ナン</t>
    </rPh>
    <rPh sb="4" eb="5">
      <t>ニン</t>
    </rPh>
    <phoneticPr fontId="3"/>
  </si>
  <si>
    <t>％は，何ｍですか。</t>
    <rPh sb="3" eb="4">
      <t>ナン</t>
    </rPh>
    <phoneticPr fontId="3"/>
  </si>
  <si>
    <t>％は，何cmですか。</t>
    <rPh sb="3" eb="4">
      <t>ナン</t>
    </rPh>
    <phoneticPr fontId="3"/>
  </si>
  <si>
    <t>％は，何ｇですか。</t>
    <rPh sb="3" eb="4">
      <t>ナン</t>
    </rPh>
    <phoneticPr fontId="3"/>
  </si>
  <si>
    <t>％は，何㎡ですか。</t>
    <rPh sb="3" eb="4">
      <t>ナン</t>
    </rPh>
    <phoneticPr fontId="3"/>
  </si>
  <si>
    <t>ｍをもとにした，</t>
    <phoneticPr fontId="3"/>
  </si>
  <si>
    <t>ｇをもとにした，</t>
    <phoneticPr fontId="3"/>
  </si>
  <si>
    <t>㎡をもとにした，</t>
    <phoneticPr fontId="3"/>
  </si>
  <si>
    <t>cmをもとにした，</t>
    <phoneticPr fontId="3"/>
  </si>
  <si>
    <t>㎠をもとにした，</t>
    <phoneticPr fontId="3"/>
  </si>
  <si>
    <t>アコーディオン</t>
    <phoneticPr fontId="3"/>
  </si>
  <si>
    <t>けんばんハーモニカ</t>
    <phoneticPr fontId="3"/>
  </si>
  <si>
    <t>①</t>
    <phoneticPr fontId="3"/>
  </si>
  <si>
    <t>　</t>
    <phoneticPr fontId="3"/>
  </si>
  <si>
    <t>　</t>
    <phoneticPr fontId="3"/>
  </si>
  <si>
    <t>②</t>
    <phoneticPr fontId="3"/>
  </si>
  <si>
    <t>③</t>
    <phoneticPr fontId="3"/>
  </si>
  <si>
    <t>アコーディオン</t>
    <phoneticPr fontId="3"/>
  </si>
  <si>
    <t>④</t>
    <phoneticPr fontId="3"/>
  </si>
  <si>
    <t>⑤</t>
    <phoneticPr fontId="3"/>
  </si>
  <si>
    <t>けんばんハーモニカ</t>
    <phoneticPr fontId="3"/>
  </si>
  <si>
    <t>%</t>
    <phoneticPr fontId="3"/>
  </si>
  <si>
    <t>ｍは，</t>
    <phoneticPr fontId="3"/>
  </si>
  <si>
    <t>cmは，</t>
    <phoneticPr fontId="3"/>
  </si>
  <si>
    <t>ｇは，</t>
    <phoneticPr fontId="3"/>
  </si>
  <si>
    <t>㎢は，</t>
    <phoneticPr fontId="3"/>
  </si>
  <si>
    <t>％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</si>
  <si>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</si>
  <si>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</si>
  <si>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</si>
  <si>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</si>
  <si>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</si>
  <si>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</si>
  <si>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</si>
  <si>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</si>
  <si>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</si>
  <si>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</si>
  <si>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 xml:space="preserve"> </t>
    <phoneticPr fontId="3"/>
  </si>
  <si>
    <t>⑨</t>
    <phoneticPr fontId="3"/>
  </si>
  <si>
    <t>⑩</t>
    <phoneticPr fontId="3"/>
  </si>
  <si>
    <t>⑩</t>
    <phoneticPr fontId="3"/>
  </si>
  <si>
    <t>□</t>
    <phoneticPr fontId="3"/>
  </si>
  <si>
    <t>ｇ</t>
    <phoneticPr fontId="3"/>
  </si>
  <si>
    <t>㎡</t>
    <phoneticPr fontId="3"/>
  </si>
  <si>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をもとにした，</t>
    </r>
    <phoneticPr fontId="3"/>
  </si>
  <si>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の割合</t>
    </r>
    <rPh sb="2" eb="4">
      <t>ワリアイ</t>
    </rPh>
    <phoneticPr fontId="3"/>
  </si>
  <si>
    <r>
      <t>m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は，</t>
    </r>
    <phoneticPr fontId="3"/>
  </si>
  <si>
    <r>
      <t>m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の何％ですか。</t>
    </r>
    <rPh sb="3" eb="4">
      <t>ナン</t>
    </rPh>
    <phoneticPr fontId="3"/>
  </si>
  <si>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の</t>
    </r>
    <phoneticPr fontId="3"/>
  </si>
  <si>
    <r>
      <t>％は，何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ですか。</t>
    </r>
    <rPh sb="3" eb="4">
      <t>ナン</t>
    </rPh>
    <phoneticPr fontId="3"/>
  </si>
  <si>
    <r>
      <t>m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の</t>
    </r>
    <phoneticPr fontId="3"/>
  </si>
  <si>
    <r>
      <t>％は，何m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ですか。</t>
    </r>
    <rPh sb="3" eb="4">
      <t>ナン</t>
    </rPh>
    <phoneticPr fontId="3"/>
  </si>
  <si>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の</t>
    </r>
    <phoneticPr fontId="3"/>
  </si>
  <si>
    <r>
      <t>％は，何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ですか。</t>
    </r>
    <rPh sb="3" eb="4">
      <t>ナン</t>
    </rPh>
    <phoneticPr fontId="3"/>
  </si>
  <si>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です。</t>
    </r>
    <phoneticPr fontId="3"/>
  </si>
  <si>
    <r>
      <t>m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です。</t>
    </r>
    <phoneticPr fontId="3"/>
  </si>
  <si>
    <t>◆音楽会で演奏する楽器の希望を調べました。定員を１とみて，</t>
    <rPh sb="1" eb="4">
      <t>オンガクカイ</t>
    </rPh>
    <rPh sb="5" eb="7">
      <t>エンソウ</t>
    </rPh>
    <rPh sb="9" eb="11">
      <t>ガッキ</t>
    </rPh>
    <rPh sb="12" eb="14">
      <t>キボウ</t>
    </rPh>
    <rPh sb="15" eb="16">
      <t>シラ</t>
    </rPh>
    <rPh sb="21" eb="23">
      <t>テイイン</t>
    </rPh>
    <phoneticPr fontId="3"/>
  </si>
  <si>
    <t>希望者の割合を，小数と百分率で求めましょう。筆算は消さないこと。</t>
    <phoneticPr fontId="3"/>
  </si>
  <si>
    <t>①</t>
    <phoneticPr fontId="3"/>
  </si>
  <si>
    <t>⑤</t>
    <phoneticPr fontId="3"/>
  </si>
  <si>
    <t>円の色えんぴつセットを買って，8％の消費税をつけて代金をはらいました。</t>
    <rPh sb="0" eb="1">
      <t>エン</t>
    </rPh>
    <rPh sb="2" eb="3">
      <t>イロ</t>
    </rPh>
    <rPh sb="11" eb="12">
      <t>カ</t>
    </rPh>
    <rPh sb="18" eb="21">
      <t>ショウヒゼイ</t>
    </rPh>
    <rPh sb="25" eb="27">
      <t>ダイキン</t>
    </rPh>
    <phoneticPr fontId="3"/>
  </si>
  <si>
    <t>◆次の問題に答えましょう。数直線をかき，筆算は消さないこと。</t>
    <rPh sb="1" eb="2">
      <t>ツギ</t>
    </rPh>
    <rPh sb="3" eb="5">
      <t>モンダイ</t>
    </rPh>
    <rPh sb="6" eb="7">
      <t>コタ</t>
    </rPh>
    <rPh sb="13" eb="16">
      <t>スウチョクセン</t>
    </rPh>
    <rPh sb="20" eb="22">
      <t>ヒッサン</t>
    </rPh>
    <rPh sb="23" eb="24">
      <t>ケ</t>
    </rPh>
    <phoneticPr fontId="3"/>
  </si>
  <si>
    <t>□</t>
    <phoneticPr fontId="3"/>
  </si>
  <si>
    <t>L</t>
    <phoneticPr fontId="3"/>
  </si>
  <si>
    <t>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</si>
</sst>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&quot;割&quot;m&quot;分&quot;d&quot;厘&quot;"/>
  </numFmts>
  <fonts count="18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1" applyFont="1">
      <alignment vertical="center"/>
    </xf>
    <xf numFmtId="0" fontId="2" fillId="0" borderId="0" xfId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3" fillId="0" borderId="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>
      <alignment vertical="center"/>
    </xf>
    <xf numFmtId="176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vertical="top"/>
    </xf>
    <xf numFmtId="176" fontId="2" fillId="0" borderId="9" xfId="0" applyNumberFormat="1" applyFont="1" applyBorder="1" applyAlignment="1">
      <alignment vertical="center"/>
    </xf>
    <xf numFmtId="0" fontId="0" fillId="0" borderId="9" xfId="0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8" fillId="0" borderId="0" xfId="0" applyFont="1" applyBorder="1" applyAlignment="1"/>
    <xf numFmtId="176" fontId="8" fillId="0" borderId="0" xfId="0" applyNumberFormat="1" applyFont="1" applyBorder="1" applyAlignment="1"/>
    <xf numFmtId="0" fontId="14" fillId="0" borderId="0" xfId="0" applyFont="1" applyBorder="1" applyAlignment="1"/>
    <xf numFmtId="0" fontId="14" fillId="0" borderId="0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10" fillId="0" borderId="0" xfId="0" applyNumberFormat="1" applyFont="1" applyBorder="1" applyAlignment="1">
      <alignment vertical="center" shrinkToFit="1"/>
    </xf>
    <xf numFmtId="176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2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176" fontId="2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176" fontId="8" fillId="0" borderId="4" xfId="0" applyNumberFormat="1" applyFont="1" applyBorder="1" applyAlignment="1">
      <alignment vertical="center"/>
    </xf>
    <xf numFmtId="0" fontId="12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1" applyFont="1" applyBorder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2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8" fillId="0" borderId="3" xfId="0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 applyAlignment="1">
      <alignment vertical="center"/>
    </xf>
    <xf numFmtId="177" fontId="0" fillId="0" borderId="0" xfId="0" applyNumberFormat="1" applyBorder="1">
      <alignment vertical="center"/>
    </xf>
    <xf numFmtId="0" fontId="0" fillId="0" borderId="17" xfId="0" applyBorder="1">
      <alignment vertical="center"/>
    </xf>
    <xf numFmtId="0" fontId="5" fillId="0" borderId="17" xfId="0" applyFont="1" applyBorder="1">
      <alignment vertical="center"/>
    </xf>
    <xf numFmtId="0" fontId="1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shrinkToFit="1"/>
    </xf>
    <xf numFmtId="0" fontId="10" fillId="0" borderId="5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</cellXfs>
  <cellStyles count="2">
    <cellStyle name="標準" xfId="0" builtinId="0"/>
    <cellStyle name="標準_ワークシート書式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23</xdr:row>
      <xdr:rowOff>323850</xdr:rowOff>
    </xdr:from>
    <xdr:to>
      <xdr:col>37</xdr:col>
      <xdr:colOff>0</xdr:colOff>
      <xdr:row>23</xdr:row>
      <xdr:rowOff>323850</xdr:rowOff>
    </xdr:to>
    <xdr:sp macro="" textlink="">
      <xdr:nvSpPr>
        <xdr:cNvPr id="54567" name="Line 1">
          <a:extLst>
            <a:ext uri="{FF2B5EF4-FFF2-40B4-BE49-F238E27FC236}">
              <a16:creationId xmlns:a16="http://schemas.microsoft.com/office/drawing/2014/main" id="{4F8C614A-94AD-4B4A-9598-EB842FB2BD10}"/>
            </a:ext>
          </a:extLst>
        </xdr:cNvPr>
        <xdr:cNvSpPr>
          <a:spLocks noChangeShapeType="1"/>
        </xdr:cNvSpPr>
      </xdr:nvSpPr>
      <xdr:spPr bwMode="auto">
        <a:xfrm flipH="1">
          <a:off x="5991225" y="983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323850</xdr:rowOff>
    </xdr:from>
    <xdr:to>
      <xdr:col>37</xdr:col>
      <xdr:colOff>0</xdr:colOff>
      <xdr:row>47</xdr:row>
      <xdr:rowOff>323850</xdr:rowOff>
    </xdr:to>
    <xdr:sp macro="" textlink="">
      <xdr:nvSpPr>
        <xdr:cNvPr id="54568" name="Line 2">
          <a:extLst>
            <a:ext uri="{FF2B5EF4-FFF2-40B4-BE49-F238E27FC236}">
              <a16:creationId xmlns:a16="http://schemas.microsoft.com/office/drawing/2014/main" id="{ACD40903-7BED-4307-A971-B810B78049CB}"/>
            </a:ext>
          </a:extLst>
        </xdr:cNvPr>
        <xdr:cNvSpPr>
          <a:spLocks noChangeShapeType="1"/>
        </xdr:cNvSpPr>
      </xdr:nvSpPr>
      <xdr:spPr bwMode="auto">
        <a:xfrm flipH="1">
          <a:off x="5991225" y="1974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333375</xdr:rowOff>
    </xdr:from>
    <xdr:to>
      <xdr:col>37</xdr:col>
      <xdr:colOff>0</xdr:colOff>
      <xdr:row>48</xdr:row>
      <xdr:rowOff>9525</xdr:rowOff>
    </xdr:to>
    <xdr:sp macro="" textlink="">
      <xdr:nvSpPr>
        <xdr:cNvPr id="54569" name="Line 3">
          <a:extLst>
            <a:ext uri="{FF2B5EF4-FFF2-40B4-BE49-F238E27FC236}">
              <a16:creationId xmlns:a16="http://schemas.microsoft.com/office/drawing/2014/main" id="{1408A5A3-06EB-4F20-9B0C-E672B86F06EA}"/>
            </a:ext>
          </a:extLst>
        </xdr:cNvPr>
        <xdr:cNvSpPr>
          <a:spLocks noChangeShapeType="1"/>
        </xdr:cNvSpPr>
      </xdr:nvSpPr>
      <xdr:spPr bwMode="auto">
        <a:xfrm>
          <a:off x="5991225" y="197548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228600</xdr:rowOff>
    </xdr:from>
    <xdr:to>
      <xdr:col>37</xdr:col>
      <xdr:colOff>0</xdr:colOff>
      <xdr:row>47</xdr:row>
      <xdr:rowOff>314325</xdr:rowOff>
    </xdr:to>
    <xdr:sp macro="" textlink="">
      <xdr:nvSpPr>
        <xdr:cNvPr id="54570" name="Line 4">
          <a:extLst>
            <a:ext uri="{FF2B5EF4-FFF2-40B4-BE49-F238E27FC236}">
              <a16:creationId xmlns:a16="http://schemas.microsoft.com/office/drawing/2014/main" id="{B96D4423-6C29-4BB4-9F68-DB3096A49235}"/>
            </a:ext>
          </a:extLst>
        </xdr:cNvPr>
        <xdr:cNvSpPr>
          <a:spLocks noChangeShapeType="1"/>
        </xdr:cNvSpPr>
      </xdr:nvSpPr>
      <xdr:spPr bwMode="auto">
        <a:xfrm flipV="1">
          <a:off x="5991225" y="19650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228600</xdr:rowOff>
    </xdr:from>
    <xdr:to>
      <xdr:col>37</xdr:col>
      <xdr:colOff>0</xdr:colOff>
      <xdr:row>47</xdr:row>
      <xdr:rowOff>314325</xdr:rowOff>
    </xdr:to>
    <xdr:sp macro="" textlink="">
      <xdr:nvSpPr>
        <xdr:cNvPr id="54571" name="Line 5">
          <a:extLst>
            <a:ext uri="{FF2B5EF4-FFF2-40B4-BE49-F238E27FC236}">
              <a16:creationId xmlns:a16="http://schemas.microsoft.com/office/drawing/2014/main" id="{9E65D473-8C86-46D7-873F-2178DB406377}"/>
            </a:ext>
          </a:extLst>
        </xdr:cNvPr>
        <xdr:cNvSpPr>
          <a:spLocks noChangeShapeType="1"/>
        </xdr:cNvSpPr>
      </xdr:nvSpPr>
      <xdr:spPr bwMode="auto">
        <a:xfrm>
          <a:off x="5991225" y="19650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323850</xdr:rowOff>
    </xdr:from>
    <xdr:to>
      <xdr:col>37</xdr:col>
      <xdr:colOff>0</xdr:colOff>
      <xdr:row>48</xdr:row>
      <xdr:rowOff>323850</xdr:rowOff>
    </xdr:to>
    <xdr:sp macro="" textlink="">
      <xdr:nvSpPr>
        <xdr:cNvPr id="54572" name="Line 6">
          <a:extLst>
            <a:ext uri="{FF2B5EF4-FFF2-40B4-BE49-F238E27FC236}">
              <a16:creationId xmlns:a16="http://schemas.microsoft.com/office/drawing/2014/main" id="{409D7939-076A-410C-9ECB-F7A1CAD1DBC1}"/>
            </a:ext>
          </a:extLst>
        </xdr:cNvPr>
        <xdr:cNvSpPr>
          <a:spLocks noChangeShapeType="1"/>
        </xdr:cNvSpPr>
      </xdr:nvSpPr>
      <xdr:spPr bwMode="auto">
        <a:xfrm flipH="1">
          <a:off x="5991225" y="2017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23</xdr:row>
      <xdr:rowOff>323850</xdr:rowOff>
    </xdr:from>
    <xdr:to>
      <xdr:col>37</xdr:col>
      <xdr:colOff>0</xdr:colOff>
      <xdr:row>23</xdr:row>
      <xdr:rowOff>323850</xdr:rowOff>
    </xdr:to>
    <xdr:sp macro="" textlink="">
      <xdr:nvSpPr>
        <xdr:cNvPr id="28775" name="Line 1">
          <a:extLst>
            <a:ext uri="{FF2B5EF4-FFF2-40B4-BE49-F238E27FC236}">
              <a16:creationId xmlns:a16="http://schemas.microsoft.com/office/drawing/2014/main" id="{3BE975D6-F2F5-4D58-8577-8E1AFF0DBFC7}"/>
            </a:ext>
          </a:extLst>
        </xdr:cNvPr>
        <xdr:cNvSpPr>
          <a:spLocks noChangeShapeType="1"/>
        </xdr:cNvSpPr>
      </xdr:nvSpPr>
      <xdr:spPr bwMode="auto">
        <a:xfrm flipH="1">
          <a:off x="5991225" y="983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54</xdr:row>
      <xdr:rowOff>323850</xdr:rowOff>
    </xdr:from>
    <xdr:to>
      <xdr:col>37</xdr:col>
      <xdr:colOff>0</xdr:colOff>
      <xdr:row>54</xdr:row>
      <xdr:rowOff>323850</xdr:rowOff>
    </xdr:to>
    <xdr:sp macro="" textlink="">
      <xdr:nvSpPr>
        <xdr:cNvPr id="28776" name="Line 6">
          <a:extLst>
            <a:ext uri="{FF2B5EF4-FFF2-40B4-BE49-F238E27FC236}">
              <a16:creationId xmlns:a16="http://schemas.microsoft.com/office/drawing/2014/main" id="{AD71A604-3FC6-4DA6-B2D5-768FB44E7660}"/>
            </a:ext>
          </a:extLst>
        </xdr:cNvPr>
        <xdr:cNvSpPr>
          <a:spLocks noChangeShapeType="1"/>
        </xdr:cNvSpPr>
      </xdr:nvSpPr>
      <xdr:spPr bwMode="auto">
        <a:xfrm flipH="1">
          <a:off x="5991225" y="2026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29991" name="Line 1">
          <a:extLst>
            <a:ext uri="{FF2B5EF4-FFF2-40B4-BE49-F238E27FC236}">
              <a16:creationId xmlns:a16="http://schemas.microsoft.com/office/drawing/2014/main" id="{9234BE93-C61F-4909-A08A-6D0F80AE7F32}"/>
            </a:ext>
          </a:extLst>
        </xdr:cNvPr>
        <xdr:cNvSpPr>
          <a:spLocks noChangeShapeType="1"/>
        </xdr:cNvSpPr>
      </xdr:nvSpPr>
      <xdr:spPr bwMode="auto">
        <a:xfrm flipH="1">
          <a:off x="6172200" y="1035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60</xdr:row>
      <xdr:rowOff>323850</xdr:rowOff>
    </xdr:from>
    <xdr:to>
      <xdr:col>37</xdr:col>
      <xdr:colOff>0</xdr:colOff>
      <xdr:row>60</xdr:row>
      <xdr:rowOff>323850</xdr:rowOff>
    </xdr:to>
    <xdr:sp macro="" textlink="">
      <xdr:nvSpPr>
        <xdr:cNvPr id="29992" name="Line 2">
          <a:extLst>
            <a:ext uri="{FF2B5EF4-FFF2-40B4-BE49-F238E27FC236}">
              <a16:creationId xmlns:a16="http://schemas.microsoft.com/office/drawing/2014/main" id="{C072DEE8-0FC3-47FE-A562-6491ACA10E51}"/>
            </a:ext>
          </a:extLst>
        </xdr:cNvPr>
        <xdr:cNvSpPr>
          <a:spLocks noChangeShapeType="1"/>
        </xdr:cNvSpPr>
      </xdr:nvSpPr>
      <xdr:spPr bwMode="auto">
        <a:xfrm flipH="1">
          <a:off x="6172200" y="1911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60</xdr:row>
      <xdr:rowOff>333375</xdr:rowOff>
    </xdr:from>
    <xdr:to>
      <xdr:col>37</xdr:col>
      <xdr:colOff>0</xdr:colOff>
      <xdr:row>61</xdr:row>
      <xdr:rowOff>0</xdr:rowOff>
    </xdr:to>
    <xdr:sp macro="" textlink="">
      <xdr:nvSpPr>
        <xdr:cNvPr id="29993" name="Line 3">
          <a:extLst>
            <a:ext uri="{FF2B5EF4-FFF2-40B4-BE49-F238E27FC236}">
              <a16:creationId xmlns:a16="http://schemas.microsoft.com/office/drawing/2014/main" id="{6CB52E82-5D28-4C2A-9053-4805E34D0C00}"/>
            </a:ext>
          </a:extLst>
        </xdr:cNvPr>
        <xdr:cNvSpPr>
          <a:spLocks noChangeShapeType="1"/>
        </xdr:cNvSpPr>
      </xdr:nvSpPr>
      <xdr:spPr bwMode="auto">
        <a:xfrm>
          <a:off x="6172200" y="1911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60</xdr:row>
      <xdr:rowOff>228600</xdr:rowOff>
    </xdr:from>
    <xdr:to>
      <xdr:col>37</xdr:col>
      <xdr:colOff>0</xdr:colOff>
      <xdr:row>60</xdr:row>
      <xdr:rowOff>314325</xdr:rowOff>
    </xdr:to>
    <xdr:sp macro="" textlink="">
      <xdr:nvSpPr>
        <xdr:cNvPr id="29994" name="Line 4">
          <a:extLst>
            <a:ext uri="{FF2B5EF4-FFF2-40B4-BE49-F238E27FC236}">
              <a16:creationId xmlns:a16="http://schemas.microsoft.com/office/drawing/2014/main" id="{5BDA3F1A-AF7E-4461-9E4C-15D1FBFC63C4}"/>
            </a:ext>
          </a:extLst>
        </xdr:cNvPr>
        <xdr:cNvSpPr>
          <a:spLocks noChangeShapeType="1"/>
        </xdr:cNvSpPr>
      </xdr:nvSpPr>
      <xdr:spPr bwMode="auto">
        <a:xfrm flipV="1">
          <a:off x="6172200" y="1911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60</xdr:row>
      <xdr:rowOff>228600</xdr:rowOff>
    </xdr:from>
    <xdr:to>
      <xdr:col>37</xdr:col>
      <xdr:colOff>0</xdr:colOff>
      <xdr:row>60</xdr:row>
      <xdr:rowOff>314325</xdr:rowOff>
    </xdr:to>
    <xdr:sp macro="" textlink="">
      <xdr:nvSpPr>
        <xdr:cNvPr id="29995" name="Line 5">
          <a:extLst>
            <a:ext uri="{FF2B5EF4-FFF2-40B4-BE49-F238E27FC236}">
              <a16:creationId xmlns:a16="http://schemas.microsoft.com/office/drawing/2014/main" id="{FBF4F6FE-6253-49E1-9511-3F65DA172827}"/>
            </a:ext>
          </a:extLst>
        </xdr:cNvPr>
        <xdr:cNvSpPr>
          <a:spLocks noChangeShapeType="1"/>
        </xdr:cNvSpPr>
      </xdr:nvSpPr>
      <xdr:spPr bwMode="auto">
        <a:xfrm>
          <a:off x="6172200" y="1911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29996" name="Line 6">
          <a:extLst>
            <a:ext uri="{FF2B5EF4-FFF2-40B4-BE49-F238E27FC236}">
              <a16:creationId xmlns:a16="http://schemas.microsoft.com/office/drawing/2014/main" id="{ECE01C75-C20A-46D3-8966-C93A1F69E83B}"/>
            </a:ext>
          </a:extLst>
        </xdr:cNvPr>
        <xdr:cNvSpPr>
          <a:spLocks noChangeShapeType="1"/>
        </xdr:cNvSpPr>
      </xdr:nvSpPr>
      <xdr:spPr bwMode="auto">
        <a:xfrm flipH="1">
          <a:off x="6172200" y="1911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35</xdr:row>
      <xdr:rowOff>0</xdr:rowOff>
    </xdr:from>
    <xdr:to>
      <xdr:col>38</xdr:col>
      <xdr:colOff>0</xdr:colOff>
      <xdr:row>36</xdr:row>
      <xdr:rowOff>0</xdr:rowOff>
    </xdr:to>
    <xdr:sp macro="" textlink="">
      <xdr:nvSpPr>
        <xdr:cNvPr id="41255" name="Line 1">
          <a:extLst>
            <a:ext uri="{FF2B5EF4-FFF2-40B4-BE49-F238E27FC236}">
              <a16:creationId xmlns:a16="http://schemas.microsoft.com/office/drawing/2014/main" id="{CB16BE57-F613-4F0F-94F5-6AA8404263C8}"/>
            </a:ext>
          </a:extLst>
        </xdr:cNvPr>
        <xdr:cNvSpPr>
          <a:spLocks noChangeShapeType="1"/>
        </xdr:cNvSpPr>
      </xdr:nvSpPr>
      <xdr:spPr bwMode="auto">
        <a:xfrm flipH="1">
          <a:off x="6296025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70</xdr:row>
      <xdr:rowOff>323850</xdr:rowOff>
    </xdr:from>
    <xdr:to>
      <xdr:col>38</xdr:col>
      <xdr:colOff>0</xdr:colOff>
      <xdr:row>70</xdr:row>
      <xdr:rowOff>323850</xdr:rowOff>
    </xdr:to>
    <xdr:sp macro="" textlink="">
      <xdr:nvSpPr>
        <xdr:cNvPr id="41256" name="Line 2">
          <a:extLst>
            <a:ext uri="{FF2B5EF4-FFF2-40B4-BE49-F238E27FC236}">
              <a16:creationId xmlns:a16="http://schemas.microsoft.com/office/drawing/2014/main" id="{DFD6CAE6-B334-49BE-986C-40746EF30471}"/>
            </a:ext>
          </a:extLst>
        </xdr:cNvPr>
        <xdr:cNvSpPr>
          <a:spLocks noChangeShapeType="1"/>
        </xdr:cNvSpPr>
      </xdr:nvSpPr>
      <xdr:spPr bwMode="auto">
        <a:xfrm flipH="1">
          <a:off x="6296025" y="2061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70</xdr:row>
      <xdr:rowOff>333375</xdr:rowOff>
    </xdr:from>
    <xdr:to>
      <xdr:col>38</xdr:col>
      <xdr:colOff>0</xdr:colOff>
      <xdr:row>71</xdr:row>
      <xdr:rowOff>0</xdr:rowOff>
    </xdr:to>
    <xdr:sp macro="" textlink="">
      <xdr:nvSpPr>
        <xdr:cNvPr id="41257" name="Line 3">
          <a:extLst>
            <a:ext uri="{FF2B5EF4-FFF2-40B4-BE49-F238E27FC236}">
              <a16:creationId xmlns:a16="http://schemas.microsoft.com/office/drawing/2014/main" id="{5769C694-46DD-48CE-A16A-C198B522E06E}"/>
            </a:ext>
          </a:extLst>
        </xdr:cNvPr>
        <xdr:cNvSpPr>
          <a:spLocks noChangeShapeType="1"/>
        </xdr:cNvSpPr>
      </xdr:nvSpPr>
      <xdr:spPr bwMode="auto">
        <a:xfrm>
          <a:off x="6296025" y="2061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70</xdr:row>
      <xdr:rowOff>228600</xdr:rowOff>
    </xdr:from>
    <xdr:to>
      <xdr:col>38</xdr:col>
      <xdr:colOff>0</xdr:colOff>
      <xdr:row>70</xdr:row>
      <xdr:rowOff>314325</xdr:rowOff>
    </xdr:to>
    <xdr:sp macro="" textlink="">
      <xdr:nvSpPr>
        <xdr:cNvPr id="41258" name="Line 4">
          <a:extLst>
            <a:ext uri="{FF2B5EF4-FFF2-40B4-BE49-F238E27FC236}">
              <a16:creationId xmlns:a16="http://schemas.microsoft.com/office/drawing/2014/main" id="{1DA74D32-6A72-4953-B971-0201F944EDB1}"/>
            </a:ext>
          </a:extLst>
        </xdr:cNvPr>
        <xdr:cNvSpPr>
          <a:spLocks noChangeShapeType="1"/>
        </xdr:cNvSpPr>
      </xdr:nvSpPr>
      <xdr:spPr bwMode="auto">
        <a:xfrm flipV="1">
          <a:off x="6296025" y="2061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70</xdr:row>
      <xdr:rowOff>228600</xdr:rowOff>
    </xdr:from>
    <xdr:to>
      <xdr:col>38</xdr:col>
      <xdr:colOff>0</xdr:colOff>
      <xdr:row>70</xdr:row>
      <xdr:rowOff>314325</xdr:rowOff>
    </xdr:to>
    <xdr:sp macro="" textlink="">
      <xdr:nvSpPr>
        <xdr:cNvPr id="41259" name="Line 5">
          <a:extLst>
            <a:ext uri="{FF2B5EF4-FFF2-40B4-BE49-F238E27FC236}">
              <a16:creationId xmlns:a16="http://schemas.microsoft.com/office/drawing/2014/main" id="{8B9DD530-D66E-4571-BF9E-1FF3B641F827}"/>
            </a:ext>
          </a:extLst>
        </xdr:cNvPr>
        <xdr:cNvSpPr>
          <a:spLocks noChangeShapeType="1"/>
        </xdr:cNvSpPr>
      </xdr:nvSpPr>
      <xdr:spPr bwMode="auto">
        <a:xfrm>
          <a:off x="6296025" y="2061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71</xdr:row>
      <xdr:rowOff>0</xdr:rowOff>
    </xdr:from>
    <xdr:to>
      <xdr:col>38</xdr:col>
      <xdr:colOff>0</xdr:colOff>
      <xdr:row>71</xdr:row>
      <xdr:rowOff>0</xdr:rowOff>
    </xdr:to>
    <xdr:sp macro="" textlink="">
      <xdr:nvSpPr>
        <xdr:cNvPr id="41260" name="Line 6">
          <a:extLst>
            <a:ext uri="{FF2B5EF4-FFF2-40B4-BE49-F238E27FC236}">
              <a16:creationId xmlns:a16="http://schemas.microsoft.com/office/drawing/2014/main" id="{7B504B2E-2530-445E-83DF-0767C7D5DF47}"/>
            </a:ext>
          </a:extLst>
        </xdr:cNvPr>
        <xdr:cNvSpPr>
          <a:spLocks noChangeShapeType="1"/>
        </xdr:cNvSpPr>
      </xdr:nvSpPr>
      <xdr:spPr bwMode="auto">
        <a:xfrm flipH="1">
          <a:off x="6296025" y="2061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42279" name="Line 1">
          <a:extLst>
            <a:ext uri="{FF2B5EF4-FFF2-40B4-BE49-F238E27FC236}">
              <a16:creationId xmlns:a16="http://schemas.microsoft.com/office/drawing/2014/main" id="{1021E812-A4D4-48A9-9956-5A08039025BA}"/>
            </a:ext>
          </a:extLst>
        </xdr:cNvPr>
        <xdr:cNvSpPr>
          <a:spLocks noChangeShapeType="1"/>
        </xdr:cNvSpPr>
      </xdr:nvSpPr>
      <xdr:spPr bwMode="auto">
        <a:xfrm flipH="1">
          <a:off x="6219825" y="1035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78</xdr:row>
      <xdr:rowOff>0</xdr:rowOff>
    </xdr:from>
    <xdr:to>
      <xdr:col>37</xdr:col>
      <xdr:colOff>0</xdr:colOff>
      <xdr:row>78</xdr:row>
      <xdr:rowOff>0</xdr:rowOff>
    </xdr:to>
    <xdr:sp macro="" textlink="">
      <xdr:nvSpPr>
        <xdr:cNvPr id="42280" name="Line 2">
          <a:extLst>
            <a:ext uri="{FF2B5EF4-FFF2-40B4-BE49-F238E27FC236}">
              <a16:creationId xmlns:a16="http://schemas.microsoft.com/office/drawing/2014/main" id="{8C4FE91F-2176-41B8-AFB6-70CB7EB7A60D}"/>
            </a:ext>
          </a:extLst>
        </xdr:cNvPr>
        <xdr:cNvSpPr>
          <a:spLocks noChangeShapeType="1"/>
        </xdr:cNvSpPr>
      </xdr:nvSpPr>
      <xdr:spPr bwMode="auto">
        <a:xfrm flipH="1">
          <a:off x="6219825" y="205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78</xdr:row>
      <xdr:rowOff>0</xdr:rowOff>
    </xdr:from>
    <xdr:to>
      <xdr:col>37</xdr:col>
      <xdr:colOff>0</xdr:colOff>
      <xdr:row>78</xdr:row>
      <xdr:rowOff>0</xdr:rowOff>
    </xdr:to>
    <xdr:sp macro="" textlink="">
      <xdr:nvSpPr>
        <xdr:cNvPr id="42281" name="Line 3">
          <a:extLst>
            <a:ext uri="{FF2B5EF4-FFF2-40B4-BE49-F238E27FC236}">
              <a16:creationId xmlns:a16="http://schemas.microsoft.com/office/drawing/2014/main" id="{758C8A4D-8654-4D0A-9F7B-20E682121936}"/>
            </a:ext>
          </a:extLst>
        </xdr:cNvPr>
        <xdr:cNvSpPr>
          <a:spLocks noChangeShapeType="1"/>
        </xdr:cNvSpPr>
      </xdr:nvSpPr>
      <xdr:spPr bwMode="auto">
        <a:xfrm>
          <a:off x="6219825" y="205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78</xdr:row>
      <xdr:rowOff>0</xdr:rowOff>
    </xdr:from>
    <xdr:to>
      <xdr:col>37</xdr:col>
      <xdr:colOff>0</xdr:colOff>
      <xdr:row>78</xdr:row>
      <xdr:rowOff>0</xdr:rowOff>
    </xdr:to>
    <xdr:sp macro="" textlink="">
      <xdr:nvSpPr>
        <xdr:cNvPr id="42282" name="Line 4">
          <a:extLst>
            <a:ext uri="{FF2B5EF4-FFF2-40B4-BE49-F238E27FC236}">
              <a16:creationId xmlns:a16="http://schemas.microsoft.com/office/drawing/2014/main" id="{77E0E04B-C3FF-4BA5-9237-1A6C5B3CB3F4}"/>
            </a:ext>
          </a:extLst>
        </xdr:cNvPr>
        <xdr:cNvSpPr>
          <a:spLocks noChangeShapeType="1"/>
        </xdr:cNvSpPr>
      </xdr:nvSpPr>
      <xdr:spPr bwMode="auto">
        <a:xfrm flipV="1">
          <a:off x="6219825" y="205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78</xdr:row>
      <xdr:rowOff>0</xdr:rowOff>
    </xdr:from>
    <xdr:to>
      <xdr:col>37</xdr:col>
      <xdr:colOff>0</xdr:colOff>
      <xdr:row>78</xdr:row>
      <xdr:rowOff>0</xdr:rowOff>
    </xdr:to>
    <xdr:sp macro="" textlink="">
      <xdr:nvSpPr>
        <xdr:cNvPr id="42283" name="Line 5">
          <a:extLst>
            <a:ext uri="{FF2B5EF4-FFF2-40B4-BE49-F238E27FC236}">
              <a16:creationId xmlns:a16="http://schemas.microsoft.com/office/drawing/2014/main" id="{8FD9C4AC-DA53-47BC-9AA6-1B2C6CE7B473}"/>
            </a:ext>
          </a:extLst>
        </xdr:cNvPr>
        <xdr:cNvSpPr>
          <a:spLocks noChangeShapeType="1"/>
        </xdr:cNvSpPr>
      </xdr:nvSpPr>
      <xdr:spPr bwMode="auto">
        <a:xfrm>
          <a:off x="6219825" y="205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78</xdr:row>
      <xdr:rowOff>0</xdr:rowOff>
    </xdr:from>
    <xdr:to>
      <xdr:col>37</xdr:col>
      <xdr:colOff>0</xdr:colOff>
      <xdr:row>78</xdr:row>
      <xdr:rowOff>0</xdr:rowOff>
    </xdr:to>
    <xdr:sp macro="" textlink="">
      <xdr:nvSpPr>
        <xdr:cNvPr id="42284" name="Line 6">
          <a:extLst>
            <a:ext uri="{FF2B5EF4-FFF2-40B4-BE49-F238E27FC236}">
              <a16:creationId xmlns:a16="http://schemas.microsoft.com/office/drawing/2014/main" id="{70772E1D-3F7D-4313-B80D-F472C7D74C26}"/>
            </a:ext>
          </a:extLst>
        </xdr:cNvPr>
        <xdr:cNvSpPr>
          <a:spLocks noChangeShapeType="1"/>
        </xdr:cNvSpPr>
      </xdr:nvSpPr>
      <xdr:spPr bwMode="auto">
        <a:xfrm flipH="1">
          <a:off x="6219825" y="205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55591" name="Line 1">
          <a:extLst>
            <a:ext uri="{FF2B5EF4-FFF2-40B4-BE49-F238E27FC236}">
              <a16:creationId xmlns:a16="http://schemas.microsoft.com/office/drawing/2014/main" id="{C0F1F304-9855-4850-8BF4-3DF10D2DCF1B}"/>
            </a:ext>
          </a:extLst>
        </xdr:cNvPr>
        <xdr:cNvSpPr>
          <a:spLocks noChangeShapeType="1"/>
        </xdr:cNvSpPr>
      </xdr:nvSpPr>
      <xdr:spPr bwMode="auto">
        <a:xfrm flipH="1">
          <a:off x="6381750" y="1005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55592" name="Line 2">
          <a:extLst>
            <a:ext uri="{FF2B5EF4-FFF2-40B4-BE49-F238E27FC236}">
              <a16:creationId xmlns:a16="http://schemas.microsoft.com/office/drawing/2014/main" id="{C5F78CFA-40F6-40E3-ADBE-533FB7F82A8E}"/>
            </a:ext>
          </a:extLst>
        </xdr:cNvPr>
        <xdr:cNvSpPr>
          <a:spLocks noChangeShapeType="1"/>
        </xdr:cNvSpPr>
      </xdr:nvSpPr>
      <xdr:spPr bwMode="auto">
        <a:xfrm flipH="1">
          <a:off x="6381750" y="2073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55593" name="Line 3">
          <a:extLst>
            <a:ext uri="{FF2B5EF4-FFF2-40B4-BE49-F238E27FC236}">
              <a16:creationId xmlns:a16="http://schemas.microsoft.com/office/drawing/2014/main" id="{E4262B6F-B593-439B-93F2-F919E7965C26}"/>
            </a:ext>
          </a:extLst>
        </xdr:cNvPr>
        <xdr:cNvSpPr>
          <a:spLocks noChangeShapeType="1"/>
        </xdr:cNvSpPr>
      </xdr:nvSpPr>
      <xdr:spPr bwMode="auto">
        <a:xfrm>
          <a:off x="6381750" y="2073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55594" name="Line 4">
          <a:extLst>
            <a:ext uri="{FF2B5EF4-FFF2-40B4-BE49-F238E27FC236}">
              <a16:creationId xmlns:a16="http://schemas.microsoft.com/office/drawing/2014/main" id="{50773EE8-7238-4614-8306-1AC9813D6966}"/>
            </a:ext>
          </a:extLst>
        </xdr:cNvPr>
        <xdr:cNvSpPr>
          <a:spLocks noChangeShapeType="1"/>
        </xdr:cNvSpPr>
      </xdr:nvSpPr>
      <xdr:spPr bwMode="auto">
        <a:xfrm flipV="1">
          <a:off x="6381750" y="2073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55595" name="Line 5">
          <a:extLst>
            <a:ext uri="{FF2B5EF4-FFF2-40B4-BE49-F238E27FC236}">
              <a16:creationId xmlns:a16="http://schemas.microsoft.com/office/drawing/2014/main" id="{3B4F7E6E-0D1A-40C4-88DA-E4E3C2E48782}"/>
            </a:ext>
          </a:extLst>
        </xdr:cNvPr>
        <xdr:cNvSpPr>
          <a:spLocks noChangeShapeType="1"/>
        </xdr:cNvSpPr>
      </xdr:nvSpPr>
      <xdr:spPr bwMode="auto">
        <a:xfrm>
          <a:off x="6381750" y="2073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55596" name="Line 6">
          <a:extLst>
            <a:ext uri="{FF2B5EF4-FFF2-40B4-BE49-F238E27FC236}">
              <a16:creationId xmlns:a16="http://schemas.microsoft.com/office/drawing/2014/main" id="{525C696E-6141-4CD6-A73E-AFCCB7AAC7B7}"/>
            </a:ext>
          </a:extLst>
        </xdr:cNvPr>
        <xdr:cNvSpPr>
          <a:spLocks noChangeShapeType="1"/>
        </xdr:cNvSpPr>
      </xdr:nvSpPr>
      <xdr:spPr bwMode="auto">
        <a:xfrm flipH="1">
          <a:off x="6381750" y="2073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24</xdr:row>
      <xdr:rowOff>323850</xdr:rowOff>
    </xdr:from>
    <xdr:to>
      <xdr:col>37</xdr:col>
      <xdr:colOff>0</xdr:colOff>
      <xdr:row>24</xdr:row>
      <xdr:rowOff>323850</xdr:rowOff>
    </xdr:to>
    <xdr:sp macro="" textlink="">
      <xdr:nvSpPr>
        <xdr:cNvPr id="56615" name="Line 1">
          <a:extLst>
            <a:ext uri="{FF2B5EF4-FFF2-40B4-BE49-F238E27FC236}">
              <a16:creationId xmlns:a16="http://schemas.microsoft.com/office/drawing/2014/main" id="{61859A4D-A011-496C-87E3-A123173C6894}"/>
            </a:ext>
          </a:extLst>
        </xdr:cNvPr>
        <xdr:cNvSpPr>
          <a:spLocks noChangeShapeType="1"/>
        </xdr:cNvSpPr>
      </xdr:nvSpPr>
      <xdr:spPr bwMode="auto">
        <a:xfrm flipH="1">
          <a:off x="5991225" y="1026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323850</xdr:rowOff>
    </xdr:from>
    <xdr:to>
      <xdr:col>37</xdr:col>
      <xdr:colOff>0</xdr:colOff>
      <xdr:row>47</xdr:row>
      <xdr:rowOff>323850</xdr:rowOff>
    </xdr:to>
    <xdr:sp macro="" textlink="">
      <xdr:nvSpPr>
        <xdr:cNvPr id="56616" name="Line 2">
          <a:extLst>
            <a:ext uri="{FF2B5EF4-FFF2-40B4-BE49-F238E27FC236}">
              <a16:creationId xmlns:a16="http://schemas.microsoft.com/office/drawing/2014/main" id="{86DD58E1-B4A6-4147-835C-151972A79A51}"/>
            </a:ext>
          </a:extLst>
        </xdr:cNvPr>
        <xdr:cNvSpPr>
          <a:spLocks noChangeShapeType="1"/>
        </xdr:cNvSpPr>
      </xdr:nvSpPr>
      <xdr:spPr bwMode="auto">
        <a:xfrm flipH="1">
          <a:off x="5991225" y="1974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333375</xdr:rowOff>
    </xdr:from>
    <xdr:to>
      <xdr:col>37</xdr:col>
      <xdr:colOff>0</xdr:colOff>
      <xdr:row>48</xdr:row>
      <xdr:rowOff>9525</xdr:rowOff>
    </xdr:to>
    <xdr:sp macro="" textlink="">
      <xdr:nvSpPr>
        <xdr:cNvPr id="56617" name="Line 3">
          <a:extLst>
            <a:ext uri="{FF2B5EF4-FFF2-40B4-BE49-F238E27FC236}">
              <a16:creationId xmlns:a16="http://schemas.microsoft.com/office/drawing/2014/main" id="{81D50F77-A79C-489E-8783-76DB6122D4AD}"/>
            </a:ext>
          </a:extLst>
        </xdr:cNvPr>
        <xdr:cNvSpPr>
          <a:spLocks noChangeShapeType="1"/>
        </xdr:cNvSpPr>
      </xdr:nvSpPr>
      <xdr:spPr bwMode="auto">
        <a:xfrm>
          <a:off x="5991225" y="197548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228600</xdr:rowOff>
    </xdr:from>
    <xdr:to>
      <xdr:col>37</xdr:col>
      <xdr:colOff>0</xdr:colOff>
      <xdr:row>47</xdr:row>
      <xdr:rowOff>314325</xdr:rowOff>
    </xdr:to>
    <xdr:sp macro="" textlink="">
      <xdr:nvSpPr>
        <xdr:cNvPr id="56618" name="Line 4">
          <a:extLst>
            <a:ext uri="{FF2B5EF4-FFF2-40B4-BE49-F238E27FC236}">
              <a16:creationId xmlns:a16="http://schemas.microsoft.com/office/drawing/2014/main" id="{8D4287F4-BE90-4CEC-892C-FDFE451D4B2C}"/>
            </a:ext>
          </a:extLst>
        </xdr:cNvPr>
        <xdr:cNvSpPr>
          <a:spLocks noChangeShapeType="1"/>
        </xdr:cNvSpPr>
      </xdr:nvSpPr>
      <xdr:spPr bwMode="auto">
        <a:xfrm flipV="1">
          <a:off x="5991225" y="19650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228600</xdr:rowOff>
    </xdr:from>
    <xdr:to>
      <xdr:col>37</xdr:col>
      <xdr:colOff>0</xdr:colOff>
      <xdr:row>47</xdr:row>
      <xdr:rowOff>314325</xdr:rowOff>
    </xdr:to>
    <xdr:sp macro="" textlink="">
      <xdr:nvSpPr>
        <xdr:cNvPr id="56619" name="Line 5">
          <a:extLst>
            <a:ext uri="{FF2B5EF4-FFF2-40B4-BE49-F238E27FC236}">
              <a16:creationId xmlns:a16="http://schemas.microsoft.com/office/drawing/2014/main" id="{4D4B9EF6-97E8-40A9-93C3-3701ABA3076E}"/>
            </a:ext>
          </a:extLst>
        </xdr:cNvPr>
        <xdr:cNvSpPr>
          <a:spLocks noChangeShapeType="1"/>
        </xdr:cNvSpPr>
      </xdr:nvSpPr>
      <xdr:spPr bwMode="auto">
        <a:xfrm>
          <a:off x="5991225" y="19650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323850</xdr:rowOff>
    </xdr:from>
    <xdr:to>
      <xdr:col>37</xdr:col>
      <xdr:colOff>0</xdr:colOff>
      <xdr:row>48</xdr:row>
      <xdr:rowOff>323850</xdr:rowOff>
    </xdr:to>
    <xdr:sp macro="" textlink="">
      <xdr:nvSpPr>
        <xdr:cNvPr id="56620" name="Line 6">
          <a:extLst>
            <a:ext uri="{FF2B5EF4-FFF2-40B4-BE49-F238E27FC236}">
              <a16:creationId xmlns:a16="http://schemas.microsoft.com/office/drawing/2014/main" id="{FC56AD86-9362-466C-895A-FDE85058C0A1}"/>
            </a:ext>
          </a:extLst>
        </xdr:cNvPr>
        <xdr:cNvSpPr>
          <a:spLocks noChangeShapeType="1"/>
        </xdr:cNvSpPr>
      </xdr:nvSpPr>
      <xdr:spPr bwMode="auto">
        <a:xfrm flipH="1">
          <a:off x="5991225" y="2017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23</xdr:row>
      <xdr:rowOff>323850</xdr:rowOff>
    </xdr:from>
    <xdr:to>
      <xdr:col>37</xdr:col>
      <xdr:colOff>0</xdr:colOff>
      <xdr:row>23</xdr:row>
      <xdr:rowOff>323850</xdr:rowOff>
    </xdr:to>
    <xdr:sp macro="" textlink="">
      <xdr:nvSpPr>
        <xdr:cNvPr id="57636" name="Line 1">
          <a:extLst>
            <a:ext uri="{FF2B5EF4-FFF2-40B4-BE49-F238E27FC236}">
              <a16:creationId xmlns:a16="http://schemas.microsoft.com/office/drawing/2014/main" id="{764920B0-8026-465F-B8FF-367D6EE1E831}"/>
            </a:ext>
          </a:extLst>
        </xdr:cNvPr>
        <xdr:cNvSpPr>
          <a:spLocks noChangeShapeType="1"/>
        </xdr:cNvSpPr>
      </xdr:nvSpPr>
      <xdr:spPr bwMode="auto">
        <a:xfrm flipH="1">
          <a:off x="5991225" y="983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323850</xdr:rowOff>
    </xdr:from>
    <xdr:to>
      <xdr:col>37</xdr:col>
      <xdr:colOff>0</xdr:colOff>
      <xdr:row>47</xdr:row>
      <xdr:rowOff>323850</xdr:rowOff>
    </xdr:to>
    <xdr:sp macro="" textlink="">
      <xdr:nvSpPr>
        <xdr:cNvPr id="57637" name="Line 2">
          <a:extLst>
            <a:ext uri="{FF2B5EF4-FFF2-40B4-BE49-F238E27FC236}">
              <a16:creationId xmlns:a16="http://schemas.microsoft.com/office/drawing/2014/main" id="{B304E4AE-82E0-434E-A2E0-417A8F625B04}"/>
            </a:ext>
          </a:extLst>
        </xdr:cNvPr>
        <xdr:cNvSpPr>
          <a:spLocks noChangeShapeType="1"/>
        </xdr:cNvSpPr>
      </xdr:nvSpPr>
      <xdr:spPr bwMode="auto">
        <a:xfrm flipH="1">
          <a:off x="5991225" y="1974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323850</xdr:rowOff>
    </xdr:from>
    <xdr:to>
      <xdr:col>37</xdr:col>
      <xdr:colOff>0</xdr:colOff>
      <xdr:row>48</xdr:row>
      <xdr:rowOff>323850</xdr:rowOff>
    </xdr:to>
    <xdr:sp macro="" textlink="">
      <xdr:nvSpPr>
        <xdr:cNvPr id="57638" name="Line 6">
          <a:extLst>
            <a:ext uri="{FF2B5EF4-FFF2-40B4-BE49-F238E27FC236}">
              <a16:creationId xmlns:a16="http://schemas.microsoft.com/office/drawing/2014/main" id="{DE4D1C6A-E850-4880-8B6B-A67488D85531}"/>
            </a:ext>
          </a:extLst>
        </xdr:cNvPr>
        <xdr:cNvSpPr>
          <a:spLocks noChangeShapeType="1"/>
        </xdr:cNvSpPr>
      </xdr:nvSpPr>
      <xdr:spPr bwMode="auto">
        <a:xfrm flipH="1">
          <a:off x="5991225" y="2017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24</xdr:row>
      <xdr:rowOff>323850</xdr:rowOff>
    </xdr:from>
    <xdr:to>
      <xdr:col>37</xdr:col>
      <xdr:colOff>0</xdr:colOff>
      <xdr:row>24</xdr:row>
      <xdr:rowOff>323850</xdr:rowOff>
    </xdr:to>
    <xdr:sp macro="" textlink="">
      <xdr:nvSpPr>
        <xdr:cNvPr id="58663" name="Line 1">
          <a:extLst>
            <a:ext uri="{FF2B5EF4-FFF2-40B4-BE49-F238E27FC236}">
              <a16:creationId xmlns:a16="http://schemas.microsoft.com/office/drawing/2014/main" id="{7B220D63-3C4D-47C8-96D6-95109420E788}"/>
            </a:ext>
          </a:extLst>
        </xdr:cNvPr>
        <xdr:cNvSpPr>
          <a:spLocks noChangeShapeType="1"/>
        </xdr:cNvSpPr>
      </xdr:nvSpPr>
      <xdr:spPr bwMode="auto">
        <a:xfrm flipH="1">
          <a:off x="5991225" y="1026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323850</xdr:rowOff>
    </xdr:from>
    <xdr:to>
      <xdr:col>37</xdr:col>
      <xdr:colOff>0</xdr:colOff>
      <xdr:row>47</xdr:row>
      <xdr:rowOff>323850</xdr:rowOff>
    </xdr:to>
    <xdr:sp macro="" textlink="">
      <xdr:nvSpPr>
        <xdr:cNvPr id="58664" name="Line 2">
          <a:extLst>
            <a:ext uri="{FF2B5EF4-FFF2-40B4-BE49-F238E27FC236}">
              <a16:creationId xmlns:a16="http://schemas.microsoft.com/office/drawing/2014/main" id="{204F87B3-556E-46B9-A3B4-1AAABED679C6}"/>
            </a:ext>
          </a:extLst>
        </xdr:cNvPr>
        <xdr:cNvSpPr>
          <a:spLocks noChangeShapeType="1"/>
        </xdr:cNvSpPr>
      </xdr:nvSpPr>
      <xdr:spPr bwMode="auto">
        <a:xfrm flipH="1">
          <a:off x="5991225" y="1974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333375</xdr:rowOff>
    </xdr:from>
    <xdr:to>
      <xdr:col>37</xdr:col>
      <xdr:colOff>0</xdr:colOff>
      <xdr:row>48</xdr:row>
      <xdr:rowOff>9525</xdr:rowOff>
    </xdr:to>
    <xdr:sp macro="" textlink="">
      <xdr:nvSpPr>
        <xdr:cNvPr id="58665" name="Line 3">
          <a:extLst>
            <a:ext uri="{FF2B5EF4-FFF2-40B4-BE49-F238E27FC236}">
              <a16:creationId xmlns:a16="http://schemas.microsoft.com/office/drawing/2014/main" id="{EDE912F7-4807-4BFD-82ED-EF86F5329278}"/>
            </a:ext>
          </a:extLst>
        </xdr:cNvPr>
        <xdr:cNvSpPr>
          <a:spLocks noChangeShapeType="1"/>
        </xdr:cNvSpPr>
      </xdr:nvSpPr>
      <xdr:spPr bwMode="auto">
        <a:xfrm>
          <a:off x="5991225" y="197548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228600</xdr:rowOff>
    </xdr:from>
    <xdr:to>
      <xdr:col>37</xdr:col>
      <xdr:colOff>0</xdr:colOff>
      <xdr:row>47</xdr:row>
      <xdr:rowOff>314325</xdr:rowOff>
    </xdr:to>
    <xdr:sp macro="" textlink="">
      <xdr:nvSpPr>
        <xdr:cNvPr id="58666" name="Line 4">
          <a:extLst>
            <a:ext uri="{FF2B5EF4-FFF2-40B4-BE49-F238E27FC236}">
              <a16:creationId xmlns:a16="http://schemas.microsoft.com/office/drawing/2014/main" id="{D568EEED-2829-44BD-A925-5D9A4AE9E7D3}"/>
            </a:ext>
          </a:extLst>
        </xdr:cNvPr>
        <xdr:cNvSpPr>
          <a:spLocks noChangeShapeType="1"/>
        </xdr:cNvSpPr>
      </xdr:nvSpPr>
      <xdr:spPr bwMode="auto">
        <a:xfrm flipV="1">
          <a:off x="5991225" y="19650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228600</xdr:rowOff>
    </xdr:from>
    <xdr:to>
      <xdr:col>37</xdr:col>
      <xdr:colOff>0</xdr:colOff>
      <xdr:row>47</xdr:row>
      <xdr:rowOff>314325</xdr:rowOff>
    </xdr:to>
    <xdr:sp macro="" textlink="">
      <xdr:nvSpPr>
        <xdr:cNvPr id="58667" name="Line 5">
          <a:extLst>
            <a:ext uri="{FF2B5EF4-FFF2-40B4-BE49-F238E27FC236}">
              <a16:creationId xmlns:a16="http://schemas.microsoft.com/office/drawing/2014/main" id="{44E35B82-82FF-4501-8F0C-5F9B37E6DEC9}"/>
            </a:ext>
          </a:extLst>
        </xdr:cNvPr>
        <xdr:cNvSpPr>
          <a:spLocks noChangeShapeType="1"/>
        </xdr:cNvSpPr>
      </xdr:nvSpPr>
      <xdr:spPr bwMode="auto">
        <a:xfrm>
          <a:off x="5991225" y="19650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323850</xdr:rowOff>
    </xdr:from>
    <xdr:to>
      <xdr:col>37</xdr:col>
      <xdr:colOff>0</xdr:colOff>
      <xdr:row>48</xdr:row>
      <xdr:rowOff>323850</xdr:rowOff>
    </xdr:to>
    <xdr:sp macro="" textlink="">
      <xdr:nvSpPr>
        <xdr:cNvPr id="58668" name="Line 6">
          <a:extLst>
            <a:ext uri="{FF2B5EF4-FFF2-40B4-BE49-F238E27FC236}">
              <a16:creationId xmlns:a16="http://schemas.microsoft.com/office/drawing/2014/main" id="{D9C34073-02F4-4B01-88C1-9C724F434FF9}"/>
            </a:ext>
          </a:extLst>
        </xdr:cNvPr>
        <xdr:cNvSpPr>
          <a:spLocks noChangeShapeType="1"/>
        </xdr:cNvSpPr>
      </xdr:nvSpPr>
      <xdr:spPr bwMode="auto">
        <a:xfrm flipH="1">
          <a:off x="5991225" y="2017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26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59687" name="Line 1">
          <a:extLst>
            <a:ext uri="{FF2B5EF4-FFF2-40B4-BE49-F238E27FC236}">
              <a16:creationId xmlns:a16="http://schemas.microsoft.com/office/drawing/2014/main" id="{6A9FB915-C82B-4739-A75B-3CF229B9CEC0}"/>
            </a:ext>
          </a:extLst>
        </xdr:cNvPr>
        <xdr:cNvSpPr>
          <a:spLocks noChangeShapeType="1"/>
        </xdr:cNvSpPr>
      </xdr:nvSpPr>
      <xdr:spPr bwMode="auto">
        <a:xfrm flipH="1">
          <a:off x="6381750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323850</xdr:rowOff>
    </xdr:from>
    <xdr:to>
      <xdr:col>37</xdr:col>
      <xdr:colOff>0</xdr:colOff>
      <xdr:row>57</xdr:row>
      <xdr:rowOff>323850</xdr:rowOff>
    </xdr:to>
    <xdr:sp macro="" textlink="">
      <xdr:nvSpPr>
        <xdr:cNvPr id="59688" name="Line 2">
          <a:extLst>
            <a:ext uri="{FF2B5EF4-FFF2-40B4-BE49-F238E27FC236}">
              <a16:creationId xmlns:a16="http://schemas.microsoft.com/office/drawing/2014/main" id="{01EEFBA8-25C7-4969-9630-43B0BD7FC98C}"/>
            </a:ext>
          </a:extLst>
        </xdr:cNvPr>
        <xdr:cNvSpPr>
          <a:spLocks noChangeShapeType="1"/>
        </xdr:cNvSpPr>
      </xdr:nvSpPr>
      <xdr:spPr bwMode="auto">
        <a:xfrm flipH="1">
          <a:off x="6381750" y="1862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333375</xdr:rowOff>
    </xdr:from>
    <xdr:to>
      <xdr:col>37</xdr:col>
      <xdr:colOff>0</xdr:colOff>
      <xdr:row>58</xdr:row>
      <xdr:rowOff>0</xdr:rowOff>
    </xdr:to>
    <xdr:sp macro="" textlink="">
      <xdr:nvSpPr>
        <xdr:cNvPr id="59689" name="Line 3">
          <a:extLst>
            <a:ext uri="{FF2B5EF4-FFF2-40B4-BE49-F238E27FC236}">
              <a16:creationId xmlns:a16="http://schemas.microsoft.com/office/drawing/2014/main" id="{C62D21A9-7FBF-450A-AFE6-5FA750C0645B}"/>
            </a:ext>
          </a:extLst>
        </xdr:cNvPr>
        <xdr:cNvSpPr>
          <a:spLocks noChangeShapeType="1"/>
        </xdr:cNvSpPr>
      </xdr:nvSpPr>
      <xdr:spPr bwMode="auto">
        <a:xfrm>
          <a:off x="6381750" y="186309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228600</xdr:rowOff>
    </xdr:from>
    <xdr:to>
      <xdr:col>37</xdr:col>
      <xdr:colOff>0</xdr:colOff>
      <xdr:row>57</xdr:row>
      <xdr:rowOff>314325</xdr:rowOff>
    </xdr:to>
    <xdr:sp macro="" textlink="">
      <xdr:nvSpPr>
        <xdr:cNvPr id="59690" name="Line 4">
          <a:extLst>
            <a:ext uri="{FF2B5EF4-FFF2-40B4-BE49-F238E27FC236}">
              <a16:creationId xmlns:a16="http://schemas.microsoft.com/office/drawing/2014/main" id="{CBAA7834-BE31-4AFF-B42F-9F23032C23E4}"/>
            </a:ext>
          </a:extLst>
        </xdr:cNvPr>
        <xdr:cNvSpPr>
          <a:spLocks noChangeShapeType="1"/>
        </xdr:cNvSpPr>
      </xdr:nvSpPr>
      <xdr:spPr bwMode="auto">
        <a:xfrm flipV="1">
          <a:off x="6381750" y="185261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228600</xdr:rowOff>
    </xdr:from>
    <xdr:to>
      <xdr:col>37</xdr:col>
      <xdr:colOff>0</xdr:colOff>
      <xdr:row>57</xdr:row>
      <xdr:rowOff>314325</xdr:rowOff>
    </xdr:to>
    <xdr:sp macro="" textlink="">
      <xdr:nvSpPr>
        <xdr:cNvPr id="59691" name="Line 5">
          <a:extLst>
            <a:ext uri="{FF2B5EF4-FFF2-40B4-BE49-F238E27FC236}">
              <a16:creationId xmlns:a16="http://schemas.microsoft.com/office/drawing/2014/main" id="{FAD73BE8-8BFF-476C-8113-878AA98CFD2B}"/>
            </a:ext>
          </a:extLst>
        </xdr:cNvPr>
        <xdr:cNvSpPr>
          <a:spLocks noChangeShapeType="1"/>
        </xdr:cNvSpPr>
      </xdr:nvSpPr>
      <xdr:spPr bwMode="auto">
        <a:xfrm>
          <a:off x="6381750" y="185261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58</xdr:row>
      <xdr:rowOff>0</xdr:rowOff>
    </xdr:from>
    <xdr:to>
      <xdr:col>37</xdr:col>
      <xdr:colOff>0</xdr:colOff>
      <xdr:row>58</xdr:row>
      <xdr:rowOff>0</xdr:rowOff>
    </xdr:to>
    <xdr:sp macro="" textlink="">
      <xdr:nvSpPr>
        <xdr:cNvPr id="59692" name="Line 6">
          <a:extLst>
            <a:ext uri="{FF2B5EF4-FFF2-40B4-BE49-F238E27FC236}">
              <a16:creationId xmlns:a16="http://schemas.microsoft.com/office/drawing/2014/main" id="{6E26D659-30EB-400C-8B8D-3F439107D908}"/>
            </a:ext>
          </a:extLst>
        </xdr:cNvPr>
        <xdr:cNvSpPr>
          <a:spLocks noChangeShapeType="1"/>
        </xdr:cNvSpPr>
      </xdr:nvSpPr>
      <xdr:spPr bwMode="auto">
        <a:xfrm flipH="1">
          <a:off x="6381750" y="1872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26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60711" name="Line 1">
          <a:extLst>
            <a:ext uri="{FF2B5EF4-FFF2-40B4-BE49-F238E27FC236}">
              <a16:creationId xmlns:a16="http://schemas.microsoft.com/office/drawing/2014/main" id="{F698B83D-4798-43CD-AFC1-DEC90DAC2822}"/>
            </a:ext>
          </a:extLst>
        </xdr:cNvPr>
        <xdr:cNvSpPr>
          <a:spLocks noChangeShapeType="1"/>
        </xdr:cNvSpPr>
      </xdr:nvSpPr>
      <xdr:spPr bwMode="auto">
        <a:xfrm flipH="1">
          <a:off x="6381750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323850</xdr:rowOff>
    </xdr:from>
    <xdr:to>
      <xdr:col>37</xdr:col>
      <xdr:colOff>0</xdr:colOff>
      <xdr:row>57</xdr:row>
      <xdr:rowOff>323850</xdr:rowOff>
    </xdr:to>
    <xdr:sp macro="" textlink="">
      <xdr:nvSpPr>
        <xdr:cNvPr id="60712" name="Line 2">
          <a:extLst>
            <a:ext uri="{FF2B5EF4-FFF2-40B4-BE49-F238E27FC236}">
              <a16:creationId xmlns:a16="http://schemas.microsoft.com/office/drawing/2014/main" id="{8E9E8137-5850-458E-9F5B-502DC610A69B}"/>
            </a:ext>
          </a:extLst>
        </xdr:cNvPr>
        <xdr:cNvSpPr>
          <a:spLocks noChangeShapeType="1"/>
        </xdr:cNvSpPr>
      </xdr:nvSpPr>
      <xdr:spPr bwMode="auto">
        <a:xfrm flipH="1">
          <a:off x="6381750" y="1862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333375</xdr:rowOff>
    </xdr:from>
    <xdr:to>
      <xdr:col>37</xdr:col>
      <xdr:colOff>0</xdr:colOff>
      <xdr:row>58</xdr:row>
      <xdr:rowOff>0</xdr:rowOff>
    </xdr:to>
    <xdr:sp macro="" textlink="">
      <xdr:nvSpPr>
        <xdr:cNvPr id="60713" name="Line 3">
          <a:extLst>
            <a:ext uri="{FF2B5EF4-FFF2-40B4-BE49-F238E27FC236}">
              <a16:creationId xmlns:a16="http://schemas.microsoft.com/office/drawing/2014/main" id="{B64FF7B3-5B59-4007-A3DE-AD7DF74A26E9}"/>
            </a:ext>
          </a:extLst>
        </xdr:cNvPr>
        <xdr:cNvSpPr>
          <a:spLocks noChangeShapeType="1"/>
        </xdr:cNvSpPr>
      </xdr:nvSpPr>
      <xdr:spPr bwMode="auto">
        <a:xfrm>
          <a:off x="6381750" y="186309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228600</xdr:rowOff>
    </xdr:from>
    <xdr:to>
      <xdr:col>37</xdr:col>
      <xdr:colOff>0</xdr:colOff>
      <xdr:row>57</xdr:row>
      <xdr:rowOff>314325</xdr:rowOff>
    </xdr:to>
    <xdr:sp macro="" textlink="">
      <xdr:nvSpPr>
        <xdr:cNvPr id="60714" name="Line 4">
          <a:extLst>
            <a:ext uri="{FF2B5EF4-FFF2-40B4-BE49-F238E27FC236}">
              <a16:creationId xmlns:a16="http://schemas.microsoft.com/office/drawing/2014/main" id="{55932708-BF3C-41A8-978D-01A6BA235010}"/>
            </a:ext>
          </a:extLst>
        </xdr:cNvPr>
        <xdr:cNvSpPr>
          <a:spLocks noChangeShapeType="1"/>
        </xdr:cNvSpPr>
      </xdr:nvSpPr>
      <xdr:spPr bwMode="auto">
        <a:xfrm flipV="1">
          <a:off x="6381750" y="185261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57</xdr:row>
      <xdr:rowOff>228600</xdr:rowOff>
    </xdr:from>
    <xdr:to>
      <xdr:col>37</xdr:col>
      <xdr:colOff>0</xdr:colOff>
      <xdr:row>57</xdr:row>
      <xdr:rowOff>314325</xdr:rowOff>
    </xdr:to>
    <xdr:sp macro="" textlink="">
      <xdr:nvSpPr>
        <xdr:cNvPr id="60715" name="Line 5">
          <a:extLst>
            <a:ext uri="{FF2B5EF4-FFF2-40B4-BE49-F238E27FC236}">
              <a16:creationId xmlns:a16="http://schemas.microsoft.com/office/drawing/2014/main" id="{CCB091AE-F8A5-4C77-9B71-4E1A34708DC7}"/>
            </a:ext>
          </a:extLst>
        </xdr:cNvPr>
        <xdr:cNvSpPr>
          <a:spLocks noChangeShapeType="1"/>
        </xdr:cNvSpPr>
      </xdr:nvSpPr>
      <xdr:spPr bwMode="auto">
        <a:xfrm>
          <a:off x="6381750" y="185261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58</xdr:row>
      <xdr:rowOff>0</xdr:rowOff>
    </xdr:from>
    <xdr:to>
      <xdr:col>37</xdr:col>
      <xdr:colOff>0</xdr:colOff>
      <xdr:row>58</xdr:row>
      <xdr:rowOff>0</xdr:rowOff>
    </xdr:to>
    <xdr:sp macro="" textlink="">
      <xdr:nvSpPr>
        <xdr:cNvPr id="60716" name="Line 6">
          <a:extLst>
            <a:ext uri="{FF2B5EF4-FFF2-40B4-BE49-F238E27FC236}">
              <a16:creationId xmlns:a16="http://schemas.microsoft.com/office/drawing/2014/main" id="{F9067194-16B3-490A-8654-39033E76F33C}"/>
            </a:ext>
          </a:extLst>
        </xdr:cNvPr>
        <xdr:cNvSpPr>
          <a:spLocks noChangeShapeType="1"/>
        </xdr:cNvSpPr>
      </xdr:nvSpPr>
      <xdr:spPr bwMode="auto">
        <a:xfrm flipH="1">
          <a:off x="6381750" y="1872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23</xdr:row>
      <xdr:rowOff>323850</xdr:rowOff>
    </xdr:from>
    <xdr:to>
      <xdr:col>37</xdr:col>
      <xdr:colOff>0</xdr:colOff>
      <xdr:row>23</xdr:row>
      <xdr:rowOff>323850</xdr:rowOff>
    </xdr:to>
    <xdr:sp macro="" textlink="">
      <xdr:nvSpPr>
        <xdr:cNvPr id="61735" name="Line 1">
          <a:extLst>
            <a:ext uri="{FF2B5EF4-FFF2-40B4-BE49-F238E27FC236}">
              <a16:creationId xmlns:a16="http://schemas.microsoft.com/office/drawing/2014/main" id="{28AC38A1-92E3-4460-9759-81C7D5C029AA}"/>
            </a:ext>
          </a:extLst>
        </xdr:cNvPr>
        <xdr:cNvSpPr>
          <a:spLocks noChangeShapeType="1"/>
        </xdr:cNvSpPr>
      </xdr:nvSpPr>
      <xdr:spPr bwMode="auto">
        <a:xfrm flipH="1">
          <a:off x="5991225" y="983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323850</xdr:rowOff>
    </xdr:from>
    <xdr:to>
      <xdr:col>37</xdr:col>
      <xdr:colOff>0</xdr:colOff>
      <xdr:row>47</xdr:row>
      <xdr:rowOff>323850</xdr:rowOff>
    </xdr:to>
    <xdr:sp macro="" textlink="">
      <xdr:nvSpPr>
        <xdr:cNvPr id="61736" name="Line 2">
          <a:extLst>
            <a:ext uri="{FF2B5EF4-FFF2-40B4-BE49-F238E27FC236}">
              <a16:creationId xmlns:a16="http://schemas.microsoft.com/office/drawing/2014/main" id="{247D67A7-71E8-478A-9CB3-C52200DDBD55}"/>
            </a:ext>
          </a:extLst>
        </xdr:cNvPr>
        <xdr:cNvSpPr>
          <a:spLocks noChangeShapeType="1"/>
        </xdr:cNvSpPr>
      </xdr:nvSpPr>
      <xdr:spPr bwMode="auto">
        <a:xfrm flipH="1">
          <a:off x="5991225" y="1974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333375</xdr:rowOff>
    </xdr:from>
    <xdr:to>
      <xdr:col>37</xdr:col>
      <xdr:colOff>0</xdr:colOff>
      <xdr:row>48</xdr:row>
      <xdr:rowOff>9525</xdr:rowOff>
    </xdr:to>
    <xdr:sp macro="" textlink="">
      <xdr:nvSpPr>
        <xdr:cNvPr id="61737" name="Line 3">
          <a:extLst>
            <a:ext uri="{FF2B5EF4-FFF2-40B4-BE49-F238E27FC236}">
              <a16:creationId xmlns:a16="http://schemas.microsoft.com/office/drawing/2014/main" id="{04AAF2C8-581C-4773-ACD1-952B3D16D907}"/>
            </a:ext>
          </a:extLst>
        </xdr:cNvPr>
        <xdr:cNvSpPr>
          <a:spLocks noChangeShapeType="1"/>
        </xdr:cNvSpPr>
      </xdr:nvSpPr>
      <xdr:spPr bwMode="auto">
        <a:xfrm>
          <a:off x="5991225" y="197548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228600</xdr:rowOff>
    </xdr:from>
    <xdr:to>
      <xdr:col>37</xdr:col>
      <xdr:colOff>0</xdr:colOff>
      <xdr:row>47</xdr:row>
      <xdr:rowOff>314325</xdr:rowOff>
    </xdr:to>
    <xdr:sp macro="" textlink="">
      <xdr:nvSpPr>
        <xdr:cNvPr id="61738" name="Line 4">
          <a:extLst>
            <a:ext uri="{FF2B5EF4-FFF2-40B4-BE49-F238E27FC236}">
              <a16:creationId xmlns:a16="http://schemas.microsoft.com/office/drawing/2014/main" id="{EE3A89E1-1DD5-4CC5-98A8-9443B985FC2E}"/>
            </a:ext>
          </a:extLst>
        </xdr:cNvPr>
        <xdr:cNvSpPr>
          <a:spLocks noChangeShapeType="1"/>
        </xdr:cNvSpPr>
      </xdr:nvSpPr>
      <xdr:spPr bwMode="auto">
        <a:xfrm flipV="1">
          <a:off x="5991225" y="19650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228600</xdr:rowOff>
    </xdr:from>
    <xdr:to>
      <xdr:col>37</xdr:col>
      <xdr:colOff>0</xdr:colOff>
      <xdr:row>47</xdr:row>
      <xdr:rowOff>314325</xdr:rowOff>
    </xdr:to>
    <xdr:sp macro="" textlink="">
      <xdr:nvSpPr>
        <xdr:cNvPr id="61739" name="Line 5">
          <a:extLst>
            <a:ext uri="{FF2B5EF4-FFF2-40B4-BE49-F238E27FC236}">
              <a16:creationId xmlns:a16="http://schemas.microsoft.com/office/drawing/2014/main" id="{E0446EDD-B0F1-417E-9ECA-6CF63CA584DE}"/>
            </a:ext>
          </a:extLst>
        </xdr:cNvPr>
        <xdr:cNvSpPr>
          <a:spLocks noChangeShapeType="1"/>
        </xdr:cNvSpPr>
      </xdr:nvSpPr>
      <xdr:spPr bwMode="auto">
        <a:xfrm>
          <a:off x="5991225" y="19650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323850</xdr:rowOff>
    </xdr:from>
    <xdr:to>
      <xdr:col>37</xdr:col>
      <xdr:colOff>0</xdr:colOff>
      <xdr:row>48</xdr:row>
      <xdr:rowOff>323850</xdr:rowOff>
    </xdr:to>
    <xdr:sp macro="" textlink="">
      <xdr:nvSpPr>
        <xdr:cNvPr id="61740" name="Line 6">
          <a:extLst>
            <a:ext uri="{FF2B5EF4-FFF2-40B4-BE49-F238E27FC236}">
              <a16:creationId xmlns:a16="http://schemas.microsoft.com/office/drawing/2014/main" id="{B6071C31-3EC3-4417-8AD4-4A81F95BD5AB}"/>
            </a:ext>
          </a:extLst>
        </xdr:cNvPr>
        <xdr:cNvSpPr>
          <a:spLocks noChangeShapeType="1"/>
        </xdr:cNvSpPr>
      </xdr:nvSpPr>
      <xdr:spPr bwMode="auto">
        <a:xfrm flipH="1">
          <a:off x="5991225" y="2017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26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27943" name="Line 1">
          <a:extLst>
            <a:ext uri="{FF2B5EF4-FFF2-40B4-BE49-F238E27FC236}">
              <a16:creationId xmlns:a16="http://schemas.microsoft.com/office/drawing/2014/main" id="{CF9C3B2F-789E-49F1-9D0A-D7C5A359F40F}"/>
            </a:ext>
          </a:extLst>
        </xdr:cNvPr>
        <xdr:cNvSpPr>
          <a:spLocks noChangeShapeType="1"/>
        </xdr:cNvSpPr>
      </xdr:nvSpPr>
      <xdr:spPr bwMode="auto">
        <a:xfrm flipH="1">
          <a:off x="6172200" y="1043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60</xdr:row>
      <xdr:rowOff>323850</xdr:rowOff>
    </xdr:from>
    <xdr:to>
      <xdr:col>37</xdr:col>
      <xdr:colOff>0</xdr:colOff>
      <xdr:row>60</xdr:row>
      <xdr:rowOff>323850</xdr:rowOff>
    </xdr:to>
    <xdr:sp macro="" textlink="">
      <xdr:nvSpPr>
        <xdr:cNvPr id="27944" name="Line 2">
          <a:extLst>
            <a:ext uri="{FF2B5EF4-FFF2-40B4-BE49-F238E27FC236}">
              <a16:creationId xmlns:a16="http://schemas.microsoft.com/office/drawing/2014/main" id="{3ADDEDB5-DD84-4C07-9F9C-080F7803C8F9}"/>
            </a:ext>
          </a:extLst>
        </xdr:cNvPr>
        <xdr:cNvSpPr>
          <a:spLocks noChangeShapeType="1"/>
        </xdr:cNvSpPr>
      </xdr:nvSpPr>
      <xdr:spPr bwMode="auto">
        <a:xfrm flipH="1">
          <a:off x="6172200" y="1892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60</xdr:row>
      <xdr:rowOff>333375</xdr:rowOff>
    </xdr:from>
    <xdr:to>
      <xdr:col>37</xdr:col>
      <xdr:colOff>0</xdr:colOff>
      <xdr:row>61</xdr:row>
      <xdr:rowOff>0</xdr:rowOff>
    </xdr:to>
    <xdr:sp macro="" textlink="">
      <xdr:nvSpPr>
        <xdr:cNvPr id="27945" name="Line 3">
          <a:extLst>
            <a:ext uri="{FF2B5EF4-FFF2-40B4-BE49-F238E27FC236}">
              <a16:creationId xmlns:a16="http://schemas.microsoft.com/office/drawing/2014/main" id="{CD630837-1253-410E-804B-14945F2EED48}"/>
            </a:ext>
          </a:extLst>
        </xdr:cNvPr>
        <xdr:cNvSpPr>
          <a:spLocks noChangeShapeType="1"/>
        </xdr:cNvSpPr>
      </xdr:nvSpPr>
      <xdr:spPr bwMode="auto">
        <a:xfrm>
          <a:off x="6172200" y="1892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60</xdr:row>
      <xdr:rowOff>228600</xdr:rowOff>
    </xdr:from>
    <xdr:to>
      <xdr:col>37</xdr:col>
      <xdr:colOff>0</xdr:colOff>
      <xdr:row>60</xdr:row>
      <xdr:rowOff>314325</xdr:rowOff>
    </xdr:to>
    <xdr:sp macro="" textlink="">
      <xdr:nvSpPr>
        <xdr:cNvPr id="27946" name="Line 4">
          <a:extLst>
            <a:ext uri="{FF2B5EF4-FFF2-40B4-BE49-F238E27FC236}">
              <a16:creationId xmlns:a16="http://schemas.microsoft.com/office/drawing/2014/main" id="{2916EB44-4092-4E6F-BC7F-69E895EA7DC2}"/>
            </a:ext>
          </a:extLst>
        </xdr:cNvPr>
        <xdr:cNvSpPr>
          <a:spLocks noChangeShapeType="1"/>
        </xdr:cNvSpPr>
      </xdr:nvSpPr>
      <xdr:spPr bwMode="auto">
        <a:xfrm flipV="1">
          <a:off x="6172200" y="1892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60</xdr:row>
      <xdr:rowOff>228600</xdr:rowOff>
    </xdr:from>
    <xdr:to>
      <xdr:col>37</xdr:col>
      <xdr:colOff>0</xdr:colOff>
      <xdr:row>60</xdr:row>
      <xdr:rowOff>314325</xdr:rowOff>
    </xdr:to>
    <xdr:sp macro="" textlink="">
      <xdr:nvSpPr>
        <xdr:cNvPr id="27947" name="Line 5">
          <a:extLst>
            <a:ext uri="{FF2B5EF4-FFF2-40B4-BE49-F238E27FC236}">
              <a16:creationId xmlns:a16="http://schemas.microsoft.com/office/drawing/2014/main" id="{CFCA90A9-AD51-4D88-A4AE-A2BE46EE830C}"/>
            </a:ext>
          </a:extLst>
        </xdr:cNvPr>
        <xdr:cNvSpPr>
          <a:spLocks noChangeShapeType="1"/>
        </xdr:cNvSpPr>
      </xdr:nvSpPr>
      <xdr:spPr bwMode="auto">
        <a:xfrm>
          <a:off x="6172200" y="1892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27948" name="Line 6">
          <a:extLst>
            <a:ext uri="{FF2B5EF4-FFF2-40B4-BE49-F238E27FC236}">
              <a16:creationId xmlns:a16="http://schemas.microsoft.com/office/drawing/2014/main" id="{518BC8DC-5907-4CBE-BD49-5A270DD8AF0F}"/>
            </a:ext>
          </a:extLst>
        </xdr:cNvPr>
        <xdr:cNvSpPr>
          <a:spLocks noChangeShapeType="1"/>
        </xdr:cNvSpPr>
      </xdr:nvSpPr>
      <xdr:spPr bwMode="auto">
        <a:xfrm flipH="1">
          <a:off x="6172200" y="1892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>
    <tabColor indexed="10"/>
  </sheetPr>
  <dimension ref="A1:AK95"/>
  <sheetViews>
    <sheetView tabSelected="1" workbookViewId="0">
      <selection activeCell="AI2" sqref="AI2"/>
    </sheetView>
  </sheetViews>
  <sheetFormatPr defaultRowHeight="17.25" x14ac:dyDescent="0.2"/>
  <cols>
    <col min="1" max="37" width="1.69921875" customWidth="1"/>
  </cols>
  <sheetData>
    <row r="1" spans="1:37" ht="24.95" customHeight="1" x14ac:dyDescent="0.2">
      <c r="D1" s="1" t="s">
        <v>151</v>
      </c>
      <c r="AG1" s="2" t="s">
        <v>0</v>
      </c>
      <c r="AH1" s="2"/>
      <c r="AI1" s="126">
        <v>2</v>
      </c>
      <c r="AJ1" s="126"/>
    </row>
    <row r="2" spans="1:37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ht="33.75" customHeight="1" x14ac:dyDescent="0.2">
      <c r="A4" s="29" t="s">
        <v>152</v>
      </c>
      <c r="Q4" s="7"/>
      <c r="R4" s="8"/>
      <c r="S4" s="8"/>
      <c r="T4" s="8"/>
      <c r="U4" s="8"/>
      <c r="V4" s="8"/>
      <c r="W4" s="8"/>
      <c r="X4" s="8"/>
      <c r="Y4" s="8"/>
      <c r="Z4" s="30" t="s">
        <v>12</v>
      </c>
      <c r="AA4" s="30"/>
      <c r="AB4" s="30"/>
      <c r="AC4" s="30"/>
      <c r="AD4" s="30"/>
      <c r="AE4" s="30"/>
      <c r="AF4" s="30"/>
      <c r="AG4" s="31"/>
      <c r="AH4" s="31"/>
      <c r="AI4" s="31"/>
      <c r="AJ4" s="31"/>
    </row>
    <row r="5" spans="1:37" s="8" customFormat="1" ht="33.75" customHeight="1" x14ac:dyDescent="0.2">
      <c r="A5" s="12" t="s">
        <v>13</v>
      </c>
      <c r="B5" s="12"/>
      <c r="C5" s="128">
        <f ca="1">INT(RAND()*(7-3)+3)*10</f>
        <v>30</v>
      </c>
      <c r="D5" s="128"/>
      <c r="E5" s="128"/>
      <c r="F5" s="10" t="s">
        <v>222</v>
      </c>
      <c r="G5" s="10"/>
      <c r="H5" s="14"/>
      <c r="N5" s="10"/>
      <c r="O5" s="128">
        <f ca="1">C5*A6</f>
        <v>75</v>
      </c>
      <c r="P5" s="128"/>
      <c r="Q5" s="128"/>
      <c r="R5" s="13" t="s">
        <v>153</v>
      </c>
      <c r="S5" s="13"/>
      <c r="T5" s="13"/>
      <c r="U5" s="12"/>
      <c r="V5" s="12"/>
      <c r="W5" s="10"/>
      <c r="X5" s="10"/>
      <c r="Y5" s="10"/>
      <c r="Z5" s="14"/>
      <c r="AA5" s="13"/>
      <c r="AB5" s="10"/>
      <c r="AC5" s="10"/>
      <c r="AD5" s="12"/>
      <c r="AE5" s="12"/>
      <c r="AF5" s="10"/>
      <c r="AG5" s="10"/>
      <c r="AH5" s="14"/>
      <c r="AI5" s="14"/>
      <c r="AJ5" s="10"/>
      <c r="AK5" s="10"/>
    </row>
    <row r="6" spans="1:37" s="8" customFormat="1" ht="33.75" customHeight="1" x14ac:dyDescent="0.2">
      <c r="A6" s="129">
        <v>2.5</v>
      </c>
      <c r="B6" s="129"/>
      <c r="C6" s="13" t="s">
        <v>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V6" s="13"/>
      <c r="W6" s="13"/>
      <c r="X6" s="13"/>
      <c r="Y6" s="13"/>
      <c r="Z6" s="13"/>
      <c r="AA6" s="13"/>
      <c r="AB6" s="13"/>
    </row>
    <row r="7" spans="1:37" s="8" customFormat="1" ht="33.75" customHeight="1" x14ac:dyDescent="0.2">
      <c r="A7" s="12" t="s">
        <v>2</v>
      </c>
      <c r="B7" s="12"/>
      <c r="C7" s="10"/>
      <c r="D7" s="10"/>
      <c r="E7" s="10"/>
      <c r="F7" s="10"/>
      <c r="G7" s="13"/>
      <c r="H7" s="13"/>
      <c r="I7" s="10"/>
      <c r="L7" s="10"/>
      <c r="M7" s="10"/>
      <c r="N7" s="14"/>
      <c r="O7" s="14"/>
      <c r="P7" s="13"/>
      <c r="Q7" s="13"/>
      <c r="T7" s="12"/>
      <c r="U7" s="12"/>
      <c r="V7" s="10"/>
      <c r="W7" s="10"/>
      <c r="X7" s="10"/>
      <c r="Y7" s="10"/>
      <c r="Z7" s="10"/>
      <c r="AA7" s="17"/>
      <c r="AB7" s="17"/>
      <c r="AC7" s="26"/>
      <c r="AD7" s="24"/>
      <c r="AE7" s="24"/>
      <c r="AF7" s="24"/>
      <c r="AG7" s="24"/>
      <c r="AH7" s="24"/>
      <c r="AI7" s="24"/>
      <c r="AJ7" s="24"/>
      <c r="AK7" s="27"/>
    </row>
    <row r="8" spans="1:37" s="8" customFormat="1" ht="33.75" customHeight="1" x14ac:dyDescent="0.2">
      <c r="A8" s="12" t="s">
        <v>14</v>
      </c>
      <c r="B8" s="12"/>
      <c r="C8" s="128">
        <f ca="1">INT(RAND()*(7-3)+3)*10</f>
        <v>60</v>
      </c>
      <c r="D8" s="128"/>
      <c r="E8" s="128"/>
      <c r="F8" s="10" t="s">
        <v>223</v>
      </c>
      <c r="G8" s="10"/>
      <c r="H8" s="14"/>
      <c r="N8" s="10"/>
      <c r="O8" s="128">
        <f ca="1">C8*A9</f>
        <v>90</v>
      </c>
      <c r="P8" s="128"/>
      <c r="Q8" s="128"/>
      <c r="R8" s="13" t="s">
        <v>154</v>
      </c>
      <c r="S8" s="13"/>
      <c r="T8" s="13"/>
      <c r="U8" s="12"/>
      <c r="V8" s="12"/>
      <c r="W8" s="10"/>
      <c r="X8" s="10"/>
      <c r="Y8" s="10"/>
      <c r="Z8" s="14"/>
      <c r="AA8" s="13"/>
      <c r="AB8" s="10"/>
      <c r="AC8" s="10"/>
      <c r="AD8" s="12"/>
      <c r="AE8" s="12"/>
      <c r="AF8" s="10"/>
      <c r="AG8" s="10"/>
      <c r="AH8" s="14"/>
      <c r="AI8" s="14"/>
      <c r="AJ8" s="10"/>
      <c r="AK8" s="10"/>
    </row>
    <row r="9" spans="1:37" s="8" customFormat="1" ht="33.75" customHeight="1" x14ac:dyDescent="0.2">
      <c r="A9" s="129">
        <v>1.5</v>
      </c>
      <c r="B9" s="129"/>
      <c r="C9" s="13" t="s">
        <v>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V9" s="13"/>
      <c r="W9" s="13"/>
      <c r="X9" s="13"/>
      <c r="Y9" s="13"/>
      <c r="Z9" s="13"/>
      <c r="AA9" s="13"/>
      <c r="AB9" s="13"/>
    </row>
    <row r="10" spans="1:37" s="8" customFormat="1" ht="33.75" customHeight="1" x14ac:dyDescent="0.2">
      <c r="A10" s="12"/>
      <c r="B10" s="12"/>
      <c r="C10" s="14"/>
      <c r="D10" s="14"/>
      <c r="E10" s="10"/>
      <c r="F10" s="10"/>
      <c r="G10" s="10"/>
      <c r="H10" s="10"/>
      <c r="I10" s="13"/>
      <c r="J10" s="13"/>
      <c r="K10" s="14"/>
      <c r="L10" s="10"/>
      <c r="M10" s="10"/>
      <c r="N10" s="10"/>
      <c r="O10" s="10"/>
      <c r="P10" s="10"/>
      <c r="Q10" s="13"/>
      <c r="R10" s="13"/>
      <c r="S10" s="10"/>
      <c r="T10" s="12"/>
      <c r="U10" s="12"/>
      <c r="V10" s="14"/>
      <c r="W10" s="14"/>
      <c r="X10" s="10"/>
      <c r="Y10" s="10"/>
      <c r="Z10" s="10"/>
      <c r="AA10" s="10"/>
      <c r="AB10" s="13"/>
      <c r="AC10" s="26"/>
      <c r="AD10" s="24"/>
      <c r="AE10" s="24"/>
      <c r="AF10" s="24"/>
      <c r="AG10" s="24"/>
      <c r="AH10" s="24"/>
      <c r="AI10" s="24"/>
      <c r="AJ10" s="24"/>
      <c r="AK10" s="27"/>
    </row>
    <row r="11" spans="1:37" s="8" customFormat="1" ht="33.75" customHeight="1" x14ac:dyDescent="0.2">
      <c r="A11" s="12" t="s">
        <v>15</v>
      </c>
      <c r="B11" s="12"/>
      <c r="C11" s="128">
        <f ca="1">INT(RAND()*(10-3)+3)*10</f>
        <v>50</v>
      </c>
      <c r="D11" s="128"/>
      <c r="E11" s="128"/>
      <c r="F11" s="10" t="s">
        <v>155</v>
      </c>
      <c r="G11" s="10"/>
      <c r="H11" s="14"/>
      <c r="N11" s="10"/>
      <c r="O11" s="128">
        <f ca="1">C11*A12</f>
        <v>20</v>
      </c>
      <c r="P11" s="128"/>
      <c r="Q11" s="128"/>
      <c r="R11" s="13" t="s">
        <v>156</v>
      </c>
      <c r="S11" s="13"/>
      <c r="T11" s="13"/>
      <c r="U11" s="12"/>
      <c r="V11" s="12"/>
      <c r="W11" s="10"/>
      <c r="X11" s="10"/>
      <c r="Y11" s="10"/>
      <c r="Z11" s="14"/>
      <c r="AA11" s="13"/>
      <c r="AB11" s="10"/>
      <c r="AC11" s="10"/>
      <c r="AD11" s="12"/>
      <c r="AE11" s="12"/>
      <c r="AF11" s="10"/>
      <c r="AG11" s="10"/>
      <c r="AH11" s="14"/>
      <c r="AI11" s="14"/>
      <c r="AJ11" s="10"/>
      <c r="AK11" s="10"/>
    </row>
    <row r="12" spans="1:37" s="8" customFormat="1" ht="33.75" customHeight="1" x14ac:dyDescent="0.2">
      <c r="A12" s="129">
        <v>0.4</v>
      </c>
      <c r="B12" s="129"/>
      <c r="C12" s="13" t="s">
        <v>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V12" s="13"/>
      <c r="W12" s="13"/>
      <c r="X12" s="13"/>
      <c r="Y12" s="13"/>
      <c r="Z12" s="13"/>
      <c r="AA12" s="13"/>
      <c r="AB12" s="13"/>
    </row>
    <row r="13" spans="1:37" s="8" customFormat="1" ht="33.75" customHeight="1" x14ac:dyDescent="0.2">
      <c r="A13" s="12"/>
      <c r="B13" s="12"/>
      <c r="C13" s="14"/>
      <c r="D13" s="14"/>
      <c r="E13" s="10"/>
      <c r="F13" s="10"/>
      <c r="G13" s="10"/>
      <c r="H13" s="10"/>
      <c r="I13" s="13"/>
      <c r="J13" s="13"/>
      <c r="K13" s="14"/>
      <c r="L13" s="10"/>
      <c r="M13" s="10"/>
      <c r="N13" s="10"/>
      <c r="O13" s="10"/>
      <c r="P13" s="10"/>
      <c r="Q13" s="13"/>
      <c r="R13" s="13"/>
      <c r="S13" s="10"/>
      <c r="T13" s="12"/>
      <c r="U13" s="12"/>
      <c r="V13" s="14"/>
      <c r="W13" s="14"/>
      <c r="X13" s="10"/>
      <c r="Y13" s="10"/>
      <c r="Z13" s="10"/>
      <c r="AA13" s="10"/>
      <c r="AB13" s="13"/>
      <c r="AC13" s="26"/>
      <c r="AD13" s="24"/>
      <c r="AE13" s="24"/>
      <c r="AF13" s="24"/>
      <c r="AG13" s="24"/>
      <c r="AH13" s="24"/>
      <c r="AI13" s="24"/>
      <c r="AJ13" s="24"/>
      <c r="AK13" s="27"/>
    </row>
    <row r="14" spans="1:37" s="8" customFormat="1" ht="33.75" customHeight="1" x14ac:dyDescent="0.2">
      <c r="A14" s="12" t="s">
        <v>16</v>
      </c>
      <c r="B14" s="12"/>
      <c r="C14" s="128">
        <f ca="1">INT(RAND()*(10-3)+3)*10</f>
        <v>90</v>
      </c>
      <c r="D14" s="128"/>
      <c r="E14" s="128"/>
      <c r="F14" s="10" t="s">
        <v>224</v>
      </c>
      <c r="G14" s="10"/>
      <c r="H14" s="14"/>
      <c r="N14" s="10"/>
      <c r="O14" s="128">
        <f ca="1">C14*A15</f>
        <v>22.5</v>
      </c>
      <c r="P14" s="128"/>
      <c r="Q14" s="128"/>
      <c r="R14" s="13" t="s">
        <v>157</v>
      </c>
      <c r="S14" s="13"/>
      <c r="T14" s="13"/>
      <c r="U14" s="12"/>
      <c r="V14" s="12"/>
      <c r="W14" s="10"/>
      <c r="X14" s="10"/>
      <c r="Y14" s="10"/>
      <c r="Z14" s="14"/>
      <c r="AA14" s="13"/>
      <c r="AB14" s="10"/>
      <c r="AC14" s="10"/>
      <c r="AD14" s="12"/>
      <c r="AE14" s="12"/>
      <c r="AF14" s="10"/>
      <c r="AG14" s="10"/>
      <c r="AH14" s="14"/>
      <c r="AI14" s="14"/>
      <c r="AJ14" s="10"/>
      <c r="AK14" s="10"/>
    </row>
    <row r="15" spans="1:37" s="8" customFormat="1" ht="33.75" customHeight="1" x14ac:dyDescent="0.2">
      <c r="A15" s="129">
        <v>0.25</v>
      </c>
      <c r="B15" s="129"/>
      <c r="C15" s="13" t="s">
        <v>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V15" s="13"/>
      <c r="W15" s="13"/>
      <c r="X15" s="13"/>
      <c r="Y15" s="13"/>
      <c r="Z15" s="13"/>
      <c r="AA15" s="13"/>
      <c r="AB15" s="13"/>
    </row>
    <row r="16" spans="1:37" s="8" customFormat="1" ht="33.75" customHeight="1" x14ac:dyDescent="0.2">
      <c r="A16" s="12"/>
      <c r="B16" s="12"/>
      <c r="C16" s="14"/>
      <c r="D16" s="14"/>
      <c r="E16" s="10"/>
      <c r="F16" s="10"/>
      <c r="G16" s="10"/>
      <c r="H16" s="10"/>
      <c r="I16" s="13"/>
      <c r="J16" s="13"/>
      <c r="K16" s="14"/>
      <c r="L16" s="10"/>
      <c r="M16" s="10"/>
      <c r="N16" s="10"/>
      <c r="O16" s="10"/>
      <c r="P16" s="10"/>
      <c r="Q16" s="13"/>
      <c r="R16" s="13"/>
      <c r="S16" s="10"/>
      <c r="T16" s="12"/>
      <c r="U16" s="12"/>
      <c r="V16" s="14"/>
      <c r="W16" s="14"/>
      <c r="X16" s="10"/>
      <c r="Y16" s="10"/>
      <c r="Z16" s="10"/>
      <c r="AA16" s="10"/>
      <c r="AB16" s="13"/>
      <c r="AC16" s="26"/>
      <c r="AD16" s="24"/>
      <c r="AE16" s="24"/>
      <c r="AF16" s="24"/>
      <c r="AG16" s="24"/>
      <c r="AH16" s="24"/>
      <c r="AI16" s="24"/>
      <c r="AJ16" s="24"/>
      <c r="AK16" s="27"/>
    </row>
    <row r="17" spans="1:37" s="8" customFormat="1" ht="33.75" customHeight="1" x14ac:dyDescent="0.2">
      <c r="A17" s="12" t="s">
        <v>17</v>
      </c>
      <c r="B17" s="12"/>
      <c r="C17" s="128">
        <f ca="1">INT(RAND()*(10-3)+3)*10</f>
        <v>60</v>
      </c>
      <c r="D17" s="128"/>
      <c r="E17" s="128"/>
      <c r="F17" s="10" t="s">
        <v>225</v>
      </c>
      <c r="G17" s="10"/>
      <c r="H17" s="14"/>
      <c r="N17" s="10"/>
      <c r="O17" s="128">
        <f ca="1">C17*A18</f>
        <v>27</v>
      </c>
      <c r="P17" s="128"/>
      <c r="Q17" s="128"/>
      <c r="R17" s="13" t="s">
        <v>158</v>
      </c>
      <c r="S17" s="13"/>
      <c r="T17" s="13"/>
      <c r="U17" s="12"/>
      <c r="V17" s="12"/>
      <c r="W17" s="10"/>
      <c r="X17" s="10"/>
      <c r="Y17" s="10"/>
      <c r="Z17" s="14"/>
      <c r="AA17" s="13"/>
      <c r="AB17" s="10"/>
      <c r="AC17" s="10"/>
      <c r="AD17" s="12"/>
      <c r="AE17" s="12"/>
      <c r="AF17" s="10"/>
      <c r="AG17" s="10"/>
      <c r="AH17" s="14"/>
      <c r="AI17" s="14"/>
      <c r="AJ17" s="10"/>
      <c r="AK17" s="10"/>
    </row>
    <row r="18" spans="1:37" s="8" customFormat="1" ht="33.75" customHeight="1" x14ac:dyDescent="0.2">
      <c r="A18" s="129">
        <v>0.45</v>
      </c>
      <c r="B18" s="129"/>
      <c r="C18" s="13" t="s">
        <v>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 s="13"/>
      <c r="W18" s="13"/>
      <c r="X18" s="13"/>
      <c r="Y18" s="13"/>
      <c r="Z18" s="13"/>
      <c r="AA18" s="13"/>
      <c r="AB18" s="13"/>
    </row>
    <row r="19" spans="1:37" s="8" customFormat="1" ht="33.75" customHeight="1" x14ac:dyDescent="0.2">
      <c r="A19" s="12"/>
      <c r="B19" s="12"/>
      <c r="C19" s="14"/>
      <c r="D19" s="14"/>
      <c r="E19" s="10"/>
      <c r="F19" s="10"/>
      <c r="G19" s="10"/>
      <c r="H19" s="10"/>
      <c r="I19" s="13"/>
      <c r="J19" s="13"/>
      <c r="K19" s="14"/>
      <c r="L19" s="10"/>
      <c r="M19" s="10"/>
      <c r="N19" s="10"/>
      <c r="O19" s="10"/>
      <c r="P19" s="10"/>
      <c r="Q19" s="13"/>
      <c r="R19" s="13"/>
      <c r="S19" s="10"/>
      <c r="T19" s="12"/>
      <c r="U19" s="12"/>
      <c r="V19" s="14"/>
      <c r="W19" s="14"/>
      <c r="X19" s="10"/>
      <c r="Y19" s="10"/>
      <c r="Z19" s="10"/>
      <c r="AA19" s="10"/>
      <c r="AB19" s="13"/>
      <c r="AC19" s="26"/>
      <c r="AD19" s="24"/>
      <c r="AE19" s="24"/>
      <c r="AF19" s="24"/>
      <c r="AG19" s="24"/>
      <c r="AH19" s="24"/>
      <c r="AI19" s="24"/>
      <c r="AJ19" s="24"/>
      <c r="AK19" s="27"/>
    </row>
    <row r="20" spans="1:37" s="8" customFormat="1" ht="33.75" customHeight="1" x14ac:dyDescent="0.2">
      <c r="A20" s="12" t="s">
        <v>19</v>
      </c>
      <c r="B20" s="12"/>
      <c r="C20" s="128">
        <f ca="1">INT(RAND()*(10-3)+3)*10</f>
        <v>80</v>
      </c>
      <c r="D20" s="128"/>
      <c r="E20" s="128"/>
      <c r="F20" s="10" t="s">
        <v>226</v>
      </c>
      <c r="G20" s="10"/>
      <c r="H20" s="14"/>
      <c r="N20" s="10"/>
      <c r="O20" s="128">
        <f ca="1">C20*A21</f>
        <v>60</v>
      </c>
      <c r="P20" s="128"/>
      <c r="Q20" s="128"/>
      <c r="R20" s="13" t="s">
        <v>159</v>
      </c>
      <c r="S20" s="13"/>
      <c r="T20" s="13"/>
      <c r="U20" s="12"/>
      <c r="V20" s="12"/>
      <c r="W20" s="10"/>
      <c r="X20" s="10"/>
      <c r="Y20" s="10"/>
      <c r="Z20" s="14"/>
      <c r="AA20" s="13"/>
      <c r="AB20" s="10"/>
      <c r="AC20" s="10"/>
      <c r="AD20" s="12"/>
      <c r="AE20" s="12"/>
      <c r="AF20" s="10"/>
      <c r="AG20" s="10"/>
      <c r="AH20" s="14"/>
      <c r="AI20" s="14"/>
      <c r="AJ20" s="10"/>
      <c r="AK20" s="10"/>
    </row>
    <row r="21" spans="1:37" s="8" customFormat="1" ht="33.75" customHeight="1" x14ac:dyDescent="0.2">
      <c r="A21" s="129">
        <v>0.75</v>
      </c>
      <c r="B21" s="129"/>
      <c r="C21" s="13" t="s">
        <v>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V21" s="13"/>
      <c r="W21" s="13"/>
      <c r="X21" s="13"/>
      <c r="Y21" s="13"/>
      <c r="Z21" s="13"/>
      <c r="AA21" s="13"/>
      <c r="AB21" s="13"/>
    </row>
    <row r="22" spans="1:37" s="8" customFormat="1" ht="33.75" customHeight="1" x14ac:dyDescent="0.2">
      <c r="A22" s="12"/>
      <c r="B22" s="12"/>
      <c r="C22" s="14"/>
      <c r="D22" s="14"/>
      <c r="E22" s="10"/>
      <c r="F22" s="10"/>
      <c r="G22" s="10"/>
      <c r="H22" s="10"/>
      <c r="I22" s="13"/>
      <c r="J22" s="13"/>
      <c r="K22" s="14"/>
      <c r="L22" s="10"/>
      <c r="M22" s="10"/>
      <c r="N22" s="10"/>
      <c r="O22" s="10"/>
      <c r="P22" s="10"/>
      <c r="Q22" s="13"/>
      <c r="R22" s="13"/>
      <c r="S22" s="10"/>
      <c r="T22" s="12"/>
      <c r="U22" s="12"/>
      <c r="V22" s="14"/>
      <c r="W22" s="14"/>
      <c r="X22" s="10"/>
      <c r="Y22" s="10"/>
      <c r="Z22" s="10"/>
      <c r="AA22" s="10"/>
      <c r="AB22" s="13"/>
      <c r="AC22" s="26"/>
      <c r="AD22" s="24"/>
      <c r="AE22" s="24"/>
      <c r="AF22" s="24"/>
      <c r="AG22" s="24"/>
      <c r="AH22" s="24"/>
      <c r="AI22" s="24"/>
      <c r="AJ22" s="24"/>
      <c r="AK22" s="27"/>
    </row>
    <row r="23" spans="1:37" s="8" customFormat="1" ht="33.75" customHeight="1" x14ac:dyDescent="0.2">
      <c r="A23" s="12" t="s">
        <v>20</v>
      </c>
      <c r="B23" s="12"/>
      <c r="C23" s="128">
        <f ca="1">INT(RAND()*(10-3)+3)*10</f>
        <v>80</v>
      </c>
      <c r="D23" s="128"/>
      <c r="E23" s="128"/>
      <c r="F23" s="12" t="s">
        <v>261</v>
      </c>
      <c r="G23" s="10"/>
      <c r="H23" s="14"/>
      <c r="N23" s="10"/>
      <c r="O23" s="128">
        <f ca="1">C23*A24</f>
        <v>52</v>
      </c>
      <c r="P23" s="128"/>
      <c r="Q23" s="128"/>
      <c r="R23" s="8" t="s">
        <v>262</v>
      </c>
      <c r="S23" s="13"/>
      <c r="T23" s="13"/>
      <c r="U23" s="12"/>
      <c r="V23" s="12"/>
      <c r="W23" s="10"/>
      <c r="X23" s="10"/>
      <c r="Y23" s="10"/>
      <c r="Z23" s="14"/>
      <c r="AA23" s="13"/>
      <c r="AB23" s="10"/>
      <c r="AC23" s="10"/>
      <c r="AD23" s="12"/>
      <c r="AE23" s="12"/>
      <c r="AF23" s="10"/>
      <c r="AG23" s="10"/>
      <c r="AH23" s="14"/>
      <c r="AI23" s="14"/>
      <c r="AJ23" s="10"/>
      <c r="AK23" s="10"/>
    </row>
    <row r="24" spans="1:37" s="8" customFormat="1" ht="33.75" customHeight="1" x14ac:dyDescent="0.2">
      <c r="A24" s="129">
        <v>0.65</v>
      </c>
      <c r="B24" s="129"/>
      <c r="C24" s="13" t="s">
        <v>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V24" s="13"/>
      <c r="W24" s="13"/>
      <c r="X24" s="13"/>
      <c r="Y24" s="13"/>
      <c r="Z24" s="13"/>
      <c r="AA24" s="13"/>
      <c r="AB24" s="13"/>
    </row>
    <row r="25" spans="1:37" s="8" customFormat="1" ht="33.75" customHeight="1" x14ac:dyDescent="0.2">
      <c r="A25" s="12"/>
      <c r="B25" s="12"/>
      <c r="C25" s="14"/>
      <c r="D25" s="14"/>
      <c r="E25" s="10"/>
      <c r="F25" s="10"/>
      <c r="G25" s="10"/>
      <c r="H25" s="10"/>
      <c r="I25" s="13"/>
      <c r="J25" s="13"/>
      <c r="K25" s="14"/>
      <c r="L25" s="10"/>
      <c r="M25" s="10"/>
      <c r="N25" s="10"/>
      <c r="O25" s="10"/>
      <c r="P25" s="10"/>
      <c r="Q25" s="13"/>
      <c r="R25" s="13"/>
      <c r="S25" s="10"/>
      <c r="T25" s="12"/>
      <c r="U25" s="12"/>
      <c r="V25" s="14"/>
      <c r="W25" s="14"/>
      <c r="X25" s="10"/>
      <c r="Y25" s="10"/>
      <c r="Z25" s="10"/>
      <c r="AA25" s="10"/>
      <c r="AB25" s="13"/>
      <c r="AC25" s="26"/>
      <c r="AD25" s="24"/>
      <c r="AE25" s="24"/>
      <c r="AF25" s="24"/>
      <c r="AG25" s="24"/>
      <c r="AH25" s="24"/>
      <c r="AI25" s="24"/>
      <c r="AJ25" s="24"/>
      <c r="AK25" s="27"/>
    </row>
    <row r="26" spans="1:37" ht="24.95" customHeight="1" x14ac:dyDescent="0.2">
      <c r="D26" s="1" t="str">
        <f>IF(D1="","",D1)</f>
        <v>割合①</v>
      </c>
      <c r="AG26" s="2" t="str">
        <f>IF(AG1="","",AG1)</f>
        <v>№</v>
      </c>
      <c r="AH26" s="2"/>
      <c r="AI26" s="126">
        <f>IF(AI1="","",AI1)</f>
        <v>2</v>
      </c>
      <c r="AJ26" s="126"/>
    </row>
    <row r="27" spans="1:37" ht="21.75" customHeight="1" x14ac:dyDescent="0.2">
      <c r="E27" s="11" t="s">
        <v>5</v>
      </c>
      <c r="F27" s="9"/>
      <c r="G27" s="9"/>
      <c r="Q27" s="15" t="str">
        <f>IF(Q2="","",Q2)</f>
        <v>名前</v>
      </c>
      <c r="R27" s="16"/>
      <c r="S27" s="16"/>
      <c r="T27" s="16"/>
      <c r="U27" s="16" t="str">
        <f>IF(U2="","",U2)</f>
        <v/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7" ht="24.95" customHeight="1" x14ac:dyDescent="0.2">
      <c r="A28" s="6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7" ht="33.75" customHeight="1" x14ac:dyDescent="0.2">
      <c r="A29" s="29" t="s">
        <v>152</v>
      </c>
      <c r="Q29" s="7"/>
      <c r="R29" s="8"/>
      <c r="S29" s="8"/>
      <c r="T29" s="8"/>
      <c r="U29" s="8"/>
      <c r="V29" s="8"/>
      <c r="W29" s="8"/>
      <c r="X29" s="8"/>
      <c r="Y29" s="8"/>
      <c r="Z29" s="30" t="s">
        <v>12</v>
      </c>
      <c r="AA29" s="30"/>
      <c r="AB29" s="30"/>
      <c r="AC29" s="30"/>
      <c r="AD29" s="30"/>
      <c r="AE29" s="30"/>
      <c r="AF29" s="30"/>
      <c r="AG29" s="31"/>
      <c r="AH29" s="31"/>
      <c r="AI29" s="31"/>
      <c r="AJ29" s="31"/>
    </row>
    <row r="30" spans="1:37" s="8" customFormat="1" ht="33.75" customHeight="1" x14ac:dyDescent="0.2">
      <c r="A30" s="12" t="s">
        <v>13</v>
      </c>
      <c r="B30" s="12"/>
      <c r="C30" s="128">
        <f ca="1">C5</f>
        <v>30</v>
      </c>
      <c r="D30" s="128"/>
      <c r="E30" s="128"/>
      <c r="F30" s="10" t="s">
        <v>222</v>
      </c>
      <c r="G30" s="10"/>
      <c r="H30" s="14"/>
      <c r="N30" s="10"/>
      <c r="O30" s="128">
        <f ca="1">C30*A31</f>
        <v>75</v>
      </c>
      <c r="P30" s="128"/>
      <c r="Q30" s="128"/>
      <c r="R30" s="13" t="s">
        <v>153</v>
      </c>
      <c r="S30" s="13"/>
      <c r="T30" s="13"/>
      <c r="U30" s="12"/>
      <c r="V30" s="12"/>
      <c r="W30" s="10"/>
      <c r="X30" s="10"/>
      <c r="Y30" s="10"/>
      <c r="Z30" s="14"/>
      <c r="AA30" s="13"/>
      <c r="AB30" s="10"/>
      <c r="AC30" s="10"/>
      <c r="AD30" s="12"/>
      <c r="AE30" s="12"/>
      <c r="AF30" s="10"/>
      <c r="AG30" s="10"/>
      <c r="AH30" s="14"/>
      <c r="AI30" s="14"/>
      <c r="AJ30" s="10"/>
      <c r="AK30" s="10"/>
    </row>
    <row r="31" spans="1:37" s="8" customFormat="1" ht="33.75" customHeight="1" x14ac:dyDescent="0.2">
      <c r="A31" s="129">
        <v>2.5</v>
      </c>
      <c r="B31" s="129"/>
      <c r="C31" s="13" t="s">
        <v>6</v>
      </c>
      <c r="D31" s="13"/>
      <c r="E31" s="13"/>
      <c r="F31" s="130">
        <f ca="1">O30</f>
        <v>75</v>
      </c>
      <c r="G31" s="130"/>
      <c r="H31" s="130"/>
      <c r="I31" s="130" t="s">
        <v>172</v>
      </c>
      <c r="J31" s="130"/>
      <c r="K31" s="130">
        <f ca="1">C30</f>
        <v>30</v>
      </c>
      <c r="L31" s="130"/>
      <c r="M31" s="130"/>
      <c r="N31" s="130" t="s">
        <v>11</v>
      </c>
      <c r="O31" s="130"/>
      <c r="P31" s="130">
        <f ca="1">F31/K31</f>
        <v>2.5</v>
      </c>
      <c r="Q31" s="130"/>
      <c r="R31" s="130"/>
      <c r="S31" s="13"/>
      <c r="V31" s="13"/>
      <c r="W31" s="13"/>
      <c r="X31" s="13"/>
      <c r="Y31" s="13"/>
      <c r="Z31" s="13"/>
      <c r="AA31" s="13"/>
      <c r="AB31" s="13"/>
    </row>
    <row r="32" spans="1:37" s="8" customFormat="1" ht="33.75" customHeight="1" x14ac:dyDescent="0.2">
      <c r="A32" s="12" t="s">
        <v>2</v>
      </c>
      <c r="B32" s="12"/>
      <c r="C32" s="10"/>
      <c r="D32" s="10"/>
      <c r="E32" s="10"/>
      <c r="F32" s="10"/>
      <c r="G32" s="13"/>
      <c r="H32" s="13"/>
      <c r="I32" s="10"/>
      <c r="L32" s="10"/>
      <c r="M32" s="10"/>
      <c r="N32" s="14"/>
      <c r="O32" s="14"/>
      <c r="P32" s="13"/>
      <c r="Q32" s="13"/>
      <c r="T32" s="12"/>
      <c r="U32" s="12"/>
      <c r="V32" s="10"/>
      <c r="W32" s="10"/>
      <c r="X32" s="10"/>
      <c r="Y32" s="10"/>
      <c r="Z32" s="10"/>
      <c r="AA32" s="17"/>
      <c r="AB32" s="17"/>
      <c r="AC32" s="26"/>
      <c r="AD32" s="24"/>
      <c r="AE32" s="131">
        <f ca="1">P31</f>
        <v>2.5</v>
      </c>
      <c r="AF32" s="131"/>
      <c r="AG32" s="131"/>
      <c r="AH32" s="131"/>
      <c r="AI32" s="24"/>
      <c r="AJ32" s="24"/>
      <c r="AK32" s="27"/>
    </row>
    <row r="33" spans="1:37" s="8" customFormat="1" ht="33.75" customHeight="1" x14ac:dyDescent="0.2">
      <c r="A33" s="12" t="s">
        <v>14</v>
      </c>
      <c r="B33" s="12"/>
      <c r="C33" s="128">
        <f ca="1">C8</f>
        <v>60</v>
      </c>
      <c r="D33" s="128"/>
      <c r="E33" s="128"/>
      <c r="F33" s="10" t="s">
        <v>223</v>
      </c>
      <c r="G33" s="10"/>
      <c r="H33" s="14"/>
      <c r="N33" s="10"/>
      <c r="O33" s="128">
        <f ca="1">C33*A34</f>
        <v>90</v>
      </c>
      <c r="P33" s="128"/>
      <c r="Q33" s="128"/>
      <c r="R33" s="13" t="s">
        <v>154</v>
      </c>
      <c r="S33" s="13"/>
      <c r="T33" s="13"/>
      <c r="U33" s="12"/>
      <c r="V33" s="12"/>
      <c r="W33" s="10"/>
      <c r="X33" s="10"/>
      <c r="Y33" s="10"/>
      <c r="Z33" s="14"/>
      <c r="AA33" s="13"/>
      <c r="AB33" s="10"/>
      <c r="AC33" s="10"/>
      <c r="AD33" s="12"/>
      <c r="AE33" s="12"/>
      <c r="AF33" s="10"/>
      <c r="AG33" s="10"/>
      <c r="AH33" s="14"/>
      <c r="AI33" s="14"/>
      <c r="AJ33" s="10"/>
      <c r="AK33" s="10"/>
    </row>
    <row r="34" spans="1:37" s="8" customFormat="1" ht="33.75" customHeight="1" x14ac:dyDescent="0.2">
      <c r="A34" s="129">
        <v>1.5</v>
      </c>
      <c r="B34" s="129"/>
      <c r="C34" s="13" t="s">
        <v>6</v>
      </c>
      <c r="D34" s="13"/>
      <c r="E34" s="13"/>
      <c r="F34" s="130">
        <f ca="1">O33</f>
        <v>90</v>
      </c>
      <c r="G34" s="130"/>
      <c r="H34" s="130"/>
      <c r="I34" s="130" t="s">
        <v>172</v>
      </c>
      <c r="J34" s="130"/>
      <c r="K34" s="130">
        <f ca="1">C33</f>
        <v>60</v>
      </c>
      <c r="L34" s="130"/>
      <c r="M34" s="130"/>
      <c r="N34" s="130" t="s">
        <v>11</v>
      </c>
      <c r="O34" s="130"/>
      <c r="P34" s="130">
        <f ca="1">F34/K34</f>
        <v>1.5</v>
      </c>
      <c r="Q34" s="130"/>
      <c r="R34" s="130"/>
      <c r="S34" s="13"/>
      <c r="V34" s="13"/>
      <c r="W34" s="13"/>
      <c r="X34" s="13"/>
      <c r="Y34" s="13"/>
      <c r="Z34" s="13"/>
      <c r="AA34" s="13"/>
      <c r="AB34" s="13"/>
    </row>
    <row r="35" spans="1:37" s="8" customFormat="1" ht="33.75" customHeight="1" x14ac:dyDescent="0.2">
      <c r="A35" s="12"/>
      <c r="B35" s="12"/>
      <c r="C35" s="14"/>
      <c r="D35" s="14"/>
      <c r="E35" s="10"/>
      <c r="F35" s="10"/>
      <c r="G35" s="13"/>
      <c r="H35" s="13"/>
      <c r="I35" s="10"/>
      <c r="L35" s="10"/>
      <c r="M35" s="10"/>
      <c r="N35" s="14"/>
      <c r="O35" s="14"/>
      <c r="P35" s="13"/>
      <c r="Q35" s="13"/>
      <c r="T35" s="12"/>
      <c r="U35" s="12"/>
      <c r="V35" s="10"/>
      <c r="W35" s="10"/>
      <c r="X35" s="10"/>
      <c r="Y35" s="10"/>
      <c r="Z35" s="10"/>
      <c r="AA35" s="17"/>
      <c r="AB35" s="17"/>
      <c r="AC35" s="26"/>
      <c r="AD35" s="24"/>
      <c r="AE35" s="131">
        <f ca="1">P34</f>
        <v>1.5</v>
      </c>
      <c r="AF35" s="131"/>
      <c r="AG35" s="131"/>
      <c r="AH35" s="131"/>
      <c r="AI35" s="24"/>
      <c r="AJ35" s="24"/>
      <c r="AK35" s="27"/>
    </row>
    <row r="36" spans="1:37" s="8" customFormat="1" ht="33.75" customHeight="1" x14ac:dyDescent="0.2">
      <c r="A36" s="12" t="s">
        <v>15</v>
      </c>
      <c r="B36" s="12"/>
      <c r="C36" s="128">
        <f ca="1">C11</f>
        <v>50</v>
      </c>
      <c r="D36" s="128"/>
      <c r="E36" s="128"/>
      <c r="F36" s="10" t="s">
        <v>155</v>
      </c>
      <c r="G36" s="10"/>
      <c r="H36" s="14"/>
      <c r="N36" s="10"/>
      <c r="O36" s="128">
        <f ca="1">C36*A37</f>
        <v>20</v>
      </c>
      <c r="P36" s="128"/>
      <c r="Q36" s="128"/>
      <c r="R36" s="13" t="s">
        <v>156</v>
      </c>
      <c r="S36" s="13"/>
      <c r="T36" s="13"/>
      <c r="U36" s="12"/>
      <c r="V36" s="12"/>
      <c r="W36" s="10"/>
      <c r="X36" s="10"/>
      <c r="Y36" s="10"/>
      <c r="Z36" s="14"/>
      <c r="AA36" s="13"/>
      <c r="AB36" s="10"/>
      <c r="AC36" s="10"/>
      <c r="AD36" s="12"/>
      <c r="AE36" s="12"/>
      <c r="AF36" s="10"/>
      <c r="AG36" s="10"/>
      <c r="AH36" s="14"/>
      <c r="AI36" s="14"/>
      <c r="AJ36" s="10"/>
      <c r="AK36" s="10"/>
    </row>
    <row r="37" spans="1:37" s="8" customFormat="1" ht="33.75" customHeight="1" x14ac:dyDescent="0.2">
      <c r="A37" s="129">
        <v>0.4</v>
      </c>
      <c r="B37" s="129"/>
      <c r="C37" s="13" t="s">
        <v>6</v>
      </c>
      <c r="D37" s="13"/>
      <c r="E37" s="13"/>
      <c r="F37" s="130">
        <f ca="1">O36</f>
        <v>20</v>
      </c>
      <c r="G37" s="130"/>
      <c r="H37" s="130"/>
      <c r="I37" s="130" t="s">
        <v>172</v>
      </c>
      <c r="J37" s="130"/>
      <c r="K37" s="130">
        <f ca="1">C36</f>
        <v>50</v>
      </c>
      <c r="L37" s="130"/>
      <c r="M37" s="130"/>
      <c r="N37" s="130" t="s">
        <v>11</v>
      </c>
      <c r="O37" s="130"/>
      <c r="P37" s="130">
        <f ca="1">F37/K37</f>
        <v>0.4</v>
      </c>
      <c r="Q37" s="130"/>
      <c r="R37" s="130"/>
      <c r="S37" s="13"/>
      <c r="V37" s="13"/>
      <c r="W37" s="13"/>
      <c r="X37" s="13"/>
      <c r="Y37" s="13"/>
      <c r="Z37" s="13"/>
      <c r="AA37" s="13"/>
      <c r="AB37" s="13"/>
    </row>
    <row r="38" spans="1:37" s="8" customFormat="1" ht="33.75" customHeight="1" x14ac:dyDescent="0.2">
      <c r="A38" s="12"/>
      <c r="B38" s="12"/>
      <c r="C38" s="14"/>
      <c r="D38" s="14"/>
      <c r="E38" s="10"/>
      <c r="F38" s="10"/>
      <c r="G38" s="13"/>
      <c r="H38" s="13"/>
      <c r="I38" s="10"/>
      <c r="L38" s="10"/>
      <c r="M38" s="10"/>
      <c r="N38" s="14"/>
      <c r="O38" s="14"/>
      <c r="P38" s="13"/>
      <c r="Q38" s="13"/>
      <c r="T38" s="12"/>
      <c r="U38" s="12"/>
      <c r="V38" s="10"/>
      <c r="W38" s="10"/>
      <c r="X38" s="10"/>
      <c r="Y38" s="10"/>
      <c r="Z38" s="10"/>
      <c r="AA38" s="17"/>
      <c r="AB38" s="17"/>
      <c r="AC38" s="26"/>
      <c r="AD38" s="24"/>
      <c r="AE38" s="131">
        <f ca="1">P37</f>
        <v>0.4</v>
      </c>
      <c r="AF38" s="131"/>
      <c r="AG38" s="131"/>
      <c r="AH38" s="131"/>
      <c r="AI38" s="24"/>
      <c r="AJ38" s="24"/>
      <c r="AK38" s="27"/>
    </row>
    <row r="39" spans="1:37" s="8" customFormat="1" ht="33.75" customHeight="1" x14ac:dyDescent="0.2">
      <c r="A39" s="12" t="s">
        <v>16</v>
      </c>
      <c r="B39" s="12"/>
      <c r="C39" s="128">
        <f ca="1">C14</f>
        <v>90</v>
      </c>
      <c r="D39" s="128"/>
      <c r="E39" s="128"/>
      <c r="F39" s="10" t="s">
        <v>224</v>
      </c>
      <c r="G39" s="10"/>
      <c r="H39" s="14"/>
      <c r="N39" s="10"/>
      <c r="O39" s="128">
        <f ca="1">C39*A40</f>
        <v>22.5</v>
      </c>
      <c r="P39" s="128"/>
      <c r="Q39" s="128"/>
      <c r="R39" s="13" t="s">
        <v>157</v>
      </c>
      <c r="S39" s="13"/>
      <c r="T39" s="13"/>
      <c r="U39" s="12"/>
      <c r="V39" s="12"/>
      <c r="W39" s="10"/>
      <c r="X39" s="10"/>
      <c r="Y39" s="10"/>
      <c r="Z39" s="14"/>
      <c r="AA39" s="13"/>
      <c r="AB39" s="10"/>
      <c r="AC39" s="10"/>
      <c r="AD39" s="12"/>
      <c r="AE39" s="12"/>
      <c r="AF39" s="10"/>
      <c r="AG39" s="10"/>
      <c r="AH39" s="14"/>
      <c r="AI39" s="14"/>
      <c r="AJ39" s="10"/>
      <c r="AK39" s="10"/>
    </row>
    <row r="40" spans="1:37" s="8" customFormat="1" ht="33.75" customHeight="1" x14ac:dyDescent="0.2">
      <c r="A40" s="129">
        <v>0.25</v>
      </c>
      <c r="B40" s="129"/>
      <c r="C40" s="13" t="s">
        <v>6</v>
      </c>
      <c r="D40" s="13"/>
      <c r="E40" s="13"/>
      <c r="F40" s="130">
        <f ca="1">O39</f>
        <v>22.5</v>
      </c>
      <c r="G40" s="130"/>
      <c r="H40" s="130"/>
      <c r="I40" s="130" t="s">
        <v>172</v>
      </c>
      <c r="J40" s="130"/>
      <c r="K40" s="130">
        <f ca="1">C39</f>
        <v>90</v>
      </c>
      <c r="L40" s="130"/>
      <c r="M40" s="130"/>
      <c r="N40" s="130" t="s">
        <v>11</v>
      </c>
      <c r="O40" s="130"/>
      <c r="P40" s="130">
        <f ca="1">F40/K40</f>
        <v>0.25</v>
      </c>
      <c r="Q40" s="130"/>
      <c r="R40" s="130"/>
      <c r="S40" s="13"/>
      <c r="V40" s="13"/>
      <c r="W40" s="13"/>
      <c r="X40" s="13"/>
      <c r="Y40" s="13"/>
      <c r="Z40" s="13"/>
      <c r="AA40" s="13"/>
      <c r="AB40" s="13"/>
    </row>
    <row r="41" spans="1:37" s="8" customFormat="1" ht="33.75" customHeight="1" x14ac:dyDescent="0.2">
      <c r="A41" s="12"/>
      <c r="B41" s="12"/>
      <c r="C41" s="14"/>
      <c r="D41" s="14"/>
      <c r="E41" s="10"/>
      <c r="F41" s="10"/>
      <c r="G41" s="13"/>
      <c r="H41" s="13"/>
      <c r="I41" s="10"/>
      <c r="L41" s="10"/>
      <c r="M41" s="10"/>
      <c r="N41" s="14"/>
      <c r="O41" s="14"/>
      <c r="P41" s="13"/>
      <c r="Q41" s="13"/>
      <c r="T41" s="12"/>
      <c r="U41" s="12"/>
      <c r="V41" s="10"/>
      <c r="W41" s="10"/>
      <c r="X41" s="10"/>
      <c r="Y41" s="10"/>
      <c r="Z41" s="10"/>
      <c r="AA41" s="17"/>
      <c r="AB41" s="17"/>
      <c r="AC41" s="26"/>
      <c r="AD41" s="24"/>
      <c r="AE41" s="131">
        <f ca="1">P40</f>
        <v>0.25</v>
      </c>
      <c r="AF41" s="131"/>
      <c r="AG41" s="131"/>
      <c r="AH41" s="131"/>
      <c r="AI41" s="24"/>
      <c r="AJ41" s="24"/>
      <c r="AK41" s="27"/>
    </row>
    <row r="42" spans="1:37" s="8" customFormat="1" ht="33.75" customHeight="1" x14ac:dyDescent="0.2">
      <c r="A42" s="12" t="s">
        <v>17</v>
      </c>
      <c r="B42" s="12"/>
      <c r="C42" s="128">
        <f ca="1">C17</f>
        <v>60</v>
      </c>
      <c r="D42" s="128"/>
      <c r="E42" s="128"/>
      <c r="F42" s="10" t="s">
        <v>225</v>
      </c>
      <c r="G42" s="10"/>
      <c r="H42" s="14"/>
      <c r="N42" s="10"/>
      <c r="O42" s="128">
        <f ca="1">C42*A43</f>
        <v>27</v>
      </c>
      <c r="P42" s="128"/>
      <c r="Q42" s="128"/>
      <c r="R42" s="13" t="s">
        <v>158</v>
      </c>
      <c r="S42" s="13"/>
      <c r="T42" s="13"/>
      <c r="U42" s="12"/>
      <c r="V42" s="12"/>
      <c r="W42" s="10"/>
      <c r="X42" s="10"/>
      <c r="Y42" s="10"/>
      <c r="Z42" s="14"/>
      <c r="AA42" s="13"/>
      <c r="AB42" s="10"/>
      <c r="AC42" s="10"/>
      <c r="AD42" s="12"/>
      <c r="AE42" s="12"/>
      <c r="AF42" s="10"/>
      <c r="AG42" s="10"/>
      <c r="AH42" s="14"/>
      <c r="AI42" s="14"/>
      <c r="AJ42" s="10"/>
      <c r="AK42" s="10"/>
    </row>
    <row r="43" spans="1:37" s="8" customFormat="1" ht="33.75" customHeight="1" x14ac:dyDescent="0.2">
      <c r="A43" s="129">
        <v>0.45</v>
      </c>
      <c r="B43" s="129"/>
      <c r="C43" s="13" t="s">
        <v>6</v>
      </c>
      <c r="D43" s="13"/>
      <c r="E43" s="13"/>
      <c r="F43" s="130">
        <f ca="1">O42</f>
        <v>27</v>
      </c>
      <c r="G43" s="130"/>
      <c r="H43" s="130"/>
      <c r="I43" s="130" t="s">
        <v>172</v>
      </c>
      <c r="J43" s="130"/>
      <c r="K43" s="130">
        <f ca="1">C42</f>
        <v>60</v>
      </c>
      <c r="L43" s="130"/>
      <c r="M43" s="130"/>
      <c r="N43" s="130" t="s">
        <v>11</v>
      </c>
      <c r="O43" s="130"/>
      <c r="P43" s="130">
        <f ca="1">F43/K43</f>
        <v>0.45</v>
      </c>
      <c r="Q43" s="130"/>
      <c r="R43" s="130"/>
      <c r="S43" s="13"/>
      <c r="V43" s="13"/>
      <c r="W43" s="13"/>
      <c r="X43" s="13"/>
      <c r="Y43" s="13"/>
      <c r="Z43" s="13"/>
      <c r="AA43" s="13"/>
      <c r="AB43" s="13"/>
    </row>
    <row r="44" spans="1:37" s="8" customFormat="1" ht="33.75" customHeight="1" x14ac:dyDescent="0.2">
      <c r="A44" s="12"/>
      <c r="B44" s="12"/>
      <c r="C44" s="14"/>
      <c r="D44" s="14"/>
      <c r="E44" s="10"/>
      <c r="F44" s="10"/>
      <c r="G44" s="13"/>
      <c r="H44" s="13"/>
      <c r="I44" s="10"/>
      <c r="L44" s="10"/>
      <c r="M44" s="10"/>
      <c r="N44" s="14"/>
      <c r="O44" s="14"/>
      <c r="P44" s="13"/>
      <c r="Q44" s="13"/>
      <c r="T44" s="12"/>
      <c r="U44" s="12"/>
      <c r="V44" s="10"/>
      <c r="W44" s="10"/>
      <c r="X44" s="10"/>
      <c r="Y44" s="10"/>
      <c r="Z44" s="10"/>
      <c r="AA44" s="17"/>
      <c r="AB44" s="17"/>
      <c r="AC44" s="26"/>
      <c r="AD44" s="24"/>
      <c r="AE44" s="131">
        <f ca="1">P43</f>
        <v>0.45</v>
      </c>
      <c r="AF44" s="131"/>
      <c r="AG44" s="131"/>
      <c r="AH44" s="131"/>
      <c r="AI44" s="24"/>
      <c r="AJ44" s="24"/>
      <c r="AK44" s="27"/>
    </row>
    <row r="45" spans="1:37" s="8" customFormat="1" ht="33.75" customHeight="1" x14ac:dyDescent="0.2">
      <c r="A45" s="12" t="s">
        <v>19</v>
      </c>
      <c r="B45" s="12"/>
      <c r="C45" s="128">
        <f ca="1">C20</f>
        <v>80</v>
      </c>
      <c r="D45" s="128"/>
      <c r="E45" s="128"/>
      <c r="F45" s="10" t="s">
        <v>226</v>
      </c>
      <c r="G45" s="10"/>
      <c r="H45" s="14"/>
      <c r="N45" s="10"/>
      <c r="O45" s="128">
        <f ca="1">C45*A46</f>
        <v>60</v>
      </c>
      <c r="P45" s="128"/>
      <c r="Q45" s="128"/>
      <c r="R45" s="13" t="s">
        <v>159</v>
      </c>
      <c r="S45" s="13"/>
      <c r="T45" s="13"/>
      <c r="U45" s="12"/>
      <c r="V45" s="12"/>
      <c r="W45" s="10"/>
      <c r="X45" s="10"/>
      <c r="Y45" s="10"/>
      <c r="Z45" s="14"/>
      <c r="AA45" s="13"/>
      <c r="AB45" s="10"/>
      <c r="AC45" s="10"/>
      <c r="AD45" s="12"/>
      <c r="AE45" s="12"/>
      <c r="AF45" s="10"/>
      <c r="AG45" s="10"/>
      <c r="AH45" s="14"/>
      <c r="AI45" s="14"/>
      <c r="AJ45" s="10"/>
      <c r="AK45" s="10"/>
    </row>
    <row r="46" spans="1:37" s="8" customFormat="1" ht="33.75" customHeight="1" x14ac:dyDescent="0.2">
      <c r="A46" s="129">
        <v>0.75</v>
      </c>
      <c r="B46" s="129"/>
      <c r="C46" s="13" t="s">
        <v>6</v>
      </c>
      <c r="D46" s="13"/>
      <c r="E46" s="13"/>
      <c r="F46" s="130">
        <f ca="1">O45</f>
        <v>60</v>
      </c>
      <c r="G46" s="130"/>
      <c r="H46" s="130"/>
      <c r="I46" s="130" t="s">
        <v>172</v>
      </c>
      <c r="J46" s="130"/>
      <c r="K46" s="130">
        <f ca="1">C45</f>
        <v>80</v>
      </c>
      <c r="L46" s="130"/>
      <c r="M46" s="130"/>
      <c r="N46" s="130" t="s">
        <v>11</v>
      </c>
      <c r="O46" s="130"/>
      <c r="P46" s="130">
        <f ca="1">F46/K46</f>
        <v>0.75</v>
      </c>
      <c r="Q46" s="130"/>
      <c r="R46" s="130"/>
      <c r="S46" s="13"/>
      <c r="V46" s="13"/>
      <c r="W46" s="13"/>
      <c r="X46" s="13"/>
      <c r="Y46" s="13"/>
      <c r="Z46" s="13"/>
      <c r="AA46" s="13"/>
      <c r="AB46" s="13"/>
    </row>
    <row r="47" spans="1:37" s="8" customFormat="1" ht="33.75" customHeight="1" x14ac:dyDescent="0.2">
      <c r="A47" s="12"/>
      <c r="B47" s="12"/>
      <c r="C47" s="14"/>
      <c r="D47" s="14"/>
      <c r="E47" s="10"/>
      <c r="F47" s="10"/>
      <c r="G47" s="13"/>
      <c r="H47" s="13"/>
      <c r="I47" s="10"/>
      <c r="L47" s="10"/>
      <c r="M47" s="10"/>
      <c r="N47" s="14"/>
      <c r="O47" s="14"/>
      <c r="P47" s="13"/>
      <c r="Q47" s="13"/>
      <c r="T47" s="12"/>
      <c r="U47" s="12"/>
      <c r="V47" s="10"/>
      <c r="W47" s="10"/>
      <c r="X47" s="10"/>
      <c r="Y47" s="10"/>
      <c r="Z47" s="10"/>
      <c r="AA47" s="17"/>
      <c r="AB47" s="17"/>
      <c r="AC47" s="26"/>
      <c r="AD47" s="24"/>
      <c r="AE47" s="131">
        <f ca="1">P46</f>
        <v>0.75</v>
      </c>
      <c r="AF47" s="131"/>
      <c r="AG47" s="131"/>
      <c r="AH47" s="131"/>
      <c r="AI47" s="24"/>
      <c r="AJ47" s="24"/>
      <c r="AK47" s="27"/>
    </row>
    <row r="48" spans="1:37" s="8" customFormat="1" ht="33.75" customHeight="1" x14ac:dyDescent="0.2">
      <c r="A48" s="12" t="s">
        <v>20</v>
      </c>
      <c r="B48" s="12"/>
      <c r="C48" s="128">
        <f ca="1">C23</f>
        <v>80</v>
      </c>
      <c r="D48" s="128"/>
      <c r="E48" s="128"/>
      <c r="F48" s="12" t="s">
        <v>261</v>
      </c>
      <c r="G48" s="10"/>
      <c r="H48" s="14"/>
      <c r="N48" s="10"/>
      <c r="O48" s="128">
        <f ca="1">C48*A49</f>
        <v>52</v>
      </c>
      <c r="P48" s="128"/>
      <c r="Q48" s="128"/>
      <c r="R48" s="8" t="s">
        <v>262</v>
      </c>
      <c r="S48" s="13"/>
      <c r="T48" s="13"/>
      <c r="U48" s="12"/>
      <c r="V48" s="12"/>
      <c r="W48" s="10"/>
      <c r="X48" s="10"/>
      <c r="Y48" s="10"/>
      <c r="Z48" s="14"/>
      <c r="AA48" s="13"/>
      <c r="AB48" s="10"/>
      <c r="AC48" s="10"/>
      <c r="AD48" s="12"/>
      <c r="AE48" s="12"/>
      <c r="AF48" s="10"/>
      <c r="AG48" s="10"/>
      <c r="AH48" s="14"/>
      <c r="AI48" s="14"/>
      <c r="AJ48" s="10"/>
      <c r="AK48" s="10"/>
    </row>
    <row r="49" spans="1:37" s="8" customFormat="1" ht="33.75" customHeight="1" x14ac:dyDescent="0.2">
      <c r="A49" s="129">
        <v>0.65</v>
      </c>
      <c r="B49" s="129"/>
      <c r="C49" s="13" t="s">
        <v>6</v>
      </c>
      <c r="D49" s="13"/>
      <c r="E49" s="13"/>
      <c r="F49" s="130">
        <f ca="1">O48</f>
        <v>52</v>
      </c>
      <c r="G49" s="130"/>
      <c r="H49" s="130"/>
      <c r="I49" s="130" t="s">
        <v>172</v>
      </c>
      <c r="J49" s="130"/>
      <c r="K49" s="130">
        <f ca="1">C48</f>
        <v>80</v>
      </c>
      <c r="L49" s="130"/>
      <c r="M49" s="130"/>
      <c r="N49" s="130" t="s">
        <v>11</v>
      </c>
      <c r="O49" s="130"/>
      <c r="P49" s="130">
        <f ca="1">F49/K49</f>
        <v>0.65</v>
      </c>
      <c r="Q49" s="130"/>
      <c r="R49" s="130"/>
      <c r="S49" s="13"/>
      <c r="V49" s="13"/>
      <c r="W49" s="13"/>
      <c r="X49" s="13"/>
      <c r="Y49" s="13"/>
      <c r="Z49" s="13"/>
      <c r="AA49" s="13"/>
      <c r="AB49" s="13"/>
    </row>
    <row r="50" spans="1:37" s="8" customFormat="1" ht="33.75" customHeight="1" x14ac:dyDescent="0.2">
      <c r="A50" s="12"/>
      <c r="B50" s="12"/>
      <c r="C50" s="14"/>
      <c r="D50" s="14"/>
      <c r="E50" s="10"/>
      <c r="F50" s="10"/>
      <c r="G50" s="13"/>
      <c r="H50" s="13"/>
      <c r="I50" s="10"/>
      <c r="L50" s="10"/>
      <c r="M50" s="10"/>
      <c r="N50" s="14"/>
      <c r="O50" s="14"/>
      <c r="P50" s="13"/>
      <c r="Q50" s="13"/>
      <c r="T50" s="12"/>
      <c r="U50" s="12"/>
      <c r="V50" s="10"/>
      <c r="W50" s="10"/>
      <c r="X50" s="10"/>
      <c r="Y50" s="10"/>
      <c r="Z50" s="10"/>
      <c r="AA50" s="17"/>
      <c r="AB50" s="17"/>
      <c r="AC50" s="26"/>
      <c r="AD50" s="24"/>
      <c r="AE50" s="131">
        <f ca="1">P49</f>
        <v>0.65</v>
      </c>
      <c r="AF50" s="131"/>
      <c r="AG50" s="131"/>
      <c r="AH50" s="131"/>
      <c r="AI50" s="24"/>
      <c r="AJ50" s="24"/>
      <c r="AK50" s="27"/>
    </row>
    <row r="51" spans="1:37" s="8" customFormat="1" x14ac:dyDescent="0.2"/>
    <row r="52" spans="1:37" s="8" customFormat="1" x14ac:dyDescent="0.2"/>
    <row r="53" spans="1:37" s="8" customFormat="1" x14ac:dyDescent="0.2"/>
    <row r="54" spans="1:37" s="8" customFormat="1" x14ac:dyDescent="0.2"/>
    <row r="55" spans="1:37" s="8" customFormat="1" x14ac:dyDescent="0.2"/>
    <row r="56" spans="1:37" s="8" customFormat="1" x14ac:dyDescent="0.2"/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pans="1:37" s="8" customFormat="1" x14ac:dyDescent="0.2"/>
    <row r="66" spans="1:37" s="8" customFormat="1" x14ac:dyDescent="0.2"/>
    <row r="67" spans="1:37" s="8" customFormat="1" x14ac:dyDescent="0.2"/>
    <row r="68" spans="1:37" s="8" customFormat="1" x14ac:dyDescent="0.2"/>
    <row r="69" spans="1:37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</sheetData>
  <mergeCells count="87">
    <mergeCell ref="AE50:AH50"/>
    <mergeCell ref="AE47:AH47"/>
    <mergeCell ref="F49:H49"/>
    <mergeCell ref="I49:J49"/>
    <mergeCell ref="K49:M49"/>
    <mergeCell ref="N49:O49"/>
    <mergeCell ref="P49:R49"/>
    <mergeCell ref="AE44:AH44"/>
    <mergeCell ref="F46:H46"/>
    <mergeCell ref="I46:J46"/>
    <mergeCell ref="K46:M46"/>
    <mergeCell ref="N46:O46"/>
    <mergeCell ref="P46:R46"/>
    <mergeCell ref="O45:Q45"/>
    <mergeCell ref="AE41:AH41"/>
    <mergeCell ref="F43:H43"/>
    <mergeCell ref="I43:J43"/>
    <mergeCell ref="K43:M43"/>
    <mergeCell ref="N43:O43"/>
    <mergeCell ref="P43:R43"/>
    <mergeCell ref="AE38:AH38"/>
    <mergeCell ref="F40:H40"/>
    <mergeCell ref="I40:J40"/>
    <mergeCell ref="K40:M40"/>
    <mergeCell ref="N40:O40"/>
    <mergeCell ref="P40:R40"/>
    <mergeCell ref="AE35:AH35"/>
    <mergeCell ref="F37:H37"/>
    <mergeCell ref="I37:J37"/>
    <mergeCell ref="K37:M37"/>
    <mergeCell ref="N37:O37"/>
    <mergeCell ref="P37:R37"/>
    <mergeCell ref="AE32:AH32"/>
    <mergeCell ref="F34:H34"/>
    <mergeCell ref="I34:J34"/>
    <mergeCell ref="K34:M34"/>
    <mergeCell ref="N34:O34"/>
    <mergeCell ref="P34:R34"/>
    <mergeCell ref="C48:E48"/>
    <mergeCell ref="O48:Q48"/>
    <mergeCell ref="A49:B49"/>
    <mergeCell ref="F31:H31"/>
    <mergeCell ref="I31:J31"/>
    <mergeCell ref="K31:M31"/>
    <mergeCell ref="N31:O31"/>
    <mergeCell ref="P31:R31"/>
    <mergeCell ref="A43:B43"/>
    <mergeCell ref="C45:E45"/>
    <mergeCell ref="A46:B46"/>
    <mergeCell ref="C39:E39"/>
    <mergeCell ref="O39:Q39"/>
    <mergeCell ref="A40:B40"/>
    <mergeCell ref="C42:E42"/>
    <mergeCell ref="O42:Q42"/>
    <mergeCell ref="O30:Q30"/>
    <mergeCell ref="O5:Q5"/>
    <mergeCell ref="C8:E8"/>
    <mergeCell ref="O8:Q8"/>
    <mergeCell ref="C11:E11"/>
    <mergeCell ref="O11:Q11"/>
    <mergeCell ref="C14:E14"/>
    <mergeCell ref="O14:Q14"/>
    <mergeCell ref="C17:E17"/>
    <mergeCell ref="O17:Q17"/>
    <mergeCell ref="A6:B6"/>
    <mergeCell ref="C36:E36"/>
    <mergeCell ref="O36:Q36"/>
    <mergeCell ref="A37:B37"/>
    <mergeCell ref="A9:B9"/>
    <mergeCell ref="A12:B12"/>
    <mergeCell ref="O33:Q33"/>
    <mergeCell ref="A34:B34"/>
    <mergeCell ref="A15:B15"/>
    <mergeCell ref="A18:B18"/>
    <mergeCell ref="A31:B31"/>
    <mergeCell ref="C33:E33"/>
    <mergeCell ref="A21:B21"/>
    <mergeCell ref="A24:B24"/>
    <mergeCell ref="C30:E30"/>
    <mergeCell ref="C23:E23"/>
    <mergeCell ref="AI1:AJ1"/>
    <mergeCell ref="AI26:AJ26"/>
    <mergeCell ref="J2:K2"/>
    <mergeCell ref="C5:E5"/>
    <mergeCell ref="C20:E20"/>
    <mergeCell ref="O20:Q20"/>
    <mergeCell ref="O23:Q23"/>
  </mergeCells>
  <phoneticPr fontId="3"/>
  <pageMargins left="0.98425196850393704" right="0.98425196850393704" top="0.59055118110236227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3">
    <tabColor indexed="10"/>
  </sheetPr>
  <dimension ref="A1:AK101"/>
  <sheetViews>
    <sheetView topLeftCell="A43" workbookViewId="0">
      <selection activeCell="AI2" sqref="AI2"/>
    </sheetView>
  </sheetViews>
  <sheetFormatPr defaultRowHeight="17.25" x14ac:dyDescent="0.2"/>
  <cols>
    <col min="1" max="37" width="1.69921875" customWidth="1"/>
  </cols>
  <sheetData>
    <row r="1" spans="1:37" ht="24.95" customHeight="1" x14ac:dyDescent="0.2">
      <c r="D1" s="1" t="s">
        <v>55</v>
      </c>
      <c r="AG1" s="2" t="s">
        <v>0</v>
      </c>
      <c r="AH1" s="2"/>
      <c r="AI1" s="126">
        <v>20</v>
      </c>
      <c r="AJ1" s="126"/>
    </row>
    <row r="2" spans="1:37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ht="33.75" customHeight="1" x14ac:dyDescent="0.2">
      <c r="A4" s="29" t="s">
        <v>56</v>
      </c>
      <c r="Q4" s="7"/>
      <c r="R4" s="8"/>
      <c r="S4" s="8"/>
      <c r="T4" s="8"/>
      <c r="U4" s="8"/>
      <c r="V4" s="8"/>
      <c r="W4" s="8"/>
      <c r="X4" s="8"/>
      <c r="Y4" s="8"/>
      <c r="AA4" s="30"/>
      <c r="AB4" s="30"/>
      <c r="AC4" s="30" t="s">
        <v>12</v>
      </c>
      <c r="AD4" s="30"/>
      <c r="AE4" s="30"/>
      <c r="AF4" s="30"/>
      <c r="AG4" s="31"/>
      <c r="AH4" s="31"/>
      <c r="AI4" s="31"/>
      <c r="AJ4" s="31"/>
    </row>
    <row r="5" spans="1:37" s="8" customFormat="1" ht="33.75" customHeight="1" x14ac:dyDescent="0.2">
      <c r="A5" s="12" t="s">
        <v>13</v>
      </c>
      <c r="B5" s="12"/>
      <c r="C5" s="128" t="s">
        <v>27</v>
      </c>
      <c r="D5" s="128"/>
      <c r="E5" s="128"/>
      <c r="F5" s="10" t="s">
        <v>29</v>
      </c>
      <c r="G5" s="10"/>
      <c r="H5" s="14"/>
      <c r="I5" s="128">
        <f ca="1">INT(RAND()*(10-3)+3)*10</f>
        <v>90</v>
      </c>
      <c r="J5" s="128"/>
      <c r="K5" s="128"/>
      <c r="L5" s="10" t="s">
        <v>57</v>
      </c>
      <c r="N5" s="10"/>
      <c r="O5" s="10"/>
      <c r="P5" s="128">
        <f ca="1">X5*I5/100</f>
        <v>54</v>
      </c>
      <c r="Q5" s="128"/>
      <c r="R5" s="128"/>
      <c r="S5" s="13" t="s">
        <v>58</v>
      </c>
      <c r="T5" s="13"/>
      <c r="U5" s="12"/>
      <c r="V5" s="12"/>
      <c r="W5" s="10"/>
      <c r="X5" s="174">
        <f ca="1">INT(RAND()*(7-3)+3)*10</f>
        <v>60</v>
      </c>
      <c r="Y5" s="174"/>
      <c r="Z5" s="174"/>
      <c r="AA5" s="13"/>
      <c r="AB5" s="10"/>
      <c r="AC5" s="10"/>
      <c r="AD5" s="12"/>
      <c r="AE5" s="12"/>
      <c r="AF5" s="10"/>
      <c r="AG5" s="10"/>
      <c r="AH5" s="14"/>
      <c r="AI5" s="14"/>
      <c r="AJ5" s="10"/>
      <c r="AK5" s="10"/>
    </row>
    <row r="6" spans="1:37" s="8" customFormat="1" ht="33.75" customHeight="1" x14ac:dyDescent="0.2">
      <c r="A6" s="129" t="s">
        <v>33</v>
      </c>
      <c r="B6" s="129"/>
      <c r="C6" s="13" t="s">
        <v>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V6" s="13"/>
      <c r="W6" s="13"/>
      <c r="X6" s="13"/>
      <c r="Y6" s="13"/>
      <c r="Z6" s="13"/>
      <c r="AA6" s="13"/>
      <c r="AB6" s="13"/>
    </row>
    <row r="7" spans="1:37" s="8" customFormat="1" ht="33.75" customHeight="1" x14ac:dyDescent="0.2">
      <c r="A7" s="12" t="s">
        <v>2</v>
      </c>
      <c r="B7" s="12"/>
      <c r="C7" s="10"/>
      <c r="D7" s="10"/>
      <c r="E7" s="10"/>
      <c r="F7" s="10"/>
      <c r="G7" s="13"/>
      <c r="H7" s="13"/>
      <c r="I7" s="10"/>
      <c r="L7" s="10"/>
      <c r="M7" s="10"/>
      <c r="N7" s="14"/>
      <c r="O7" s="14"/>
      <c r="P7" s="13"/>
      <c r="Q7" s="13"/>
      <c r="T7" s="12"/>
      <c r="U7" s="12"/>
      <c r="V7" s="10"/>
      <c r="W7" s="10"/>
      <c r="X7" s="10"/>
      <c r="Y7" s="10"/>
      <c r="Z7" s="10"/>
      <c r="AA7" s="17"/>
      <c r="AB7" s="17"/>
      <c r="AC7" s="26"/>
      <c r="AD7" s="24"/>
      <c r="AE7" s="24"/>
      <c r="AF7" s="24"/>
      <c r="AG7" s="24"/>
      <c r="AH7" s="24"/>
      <c r="AI7" s="24"/>
      <c r="AJ7" s="24"/>
      <c r="AK7" s="27"/>
    </row>
    <row r="8" spans="1:37" s="8" customFormat="1" ht="33.75" customHeight="1" x14ac:dyDescent="0.2">
      <c r="A8" s="12" t="s">
        <v>14</v>
      </c>
      <c r="B8" s="12"/>
      <c r="C8" s="128" t="s">
        <v>27</v>
      </c>
      <c r="D8" s="128"/>
      <c r="E8" s="128"/>
      <c r="F8" s="10" t="s">
        <v>34</v>
      </c>
      <c r="G8" s="10"/>
      <c r="H8" s="14"/>
      <c r="I8" s="128">
        <f ca="1">INT(RAND()*(20-3)+3)*5</f>
        <v>20</v>
      </c>
      <c r="J8" s="128"/>
      <c r="K8" s="128"/>
      <c r="L8" s="10" t="s">
        <v>57</v>
      </c>
      <c r="N8" s="10"/>
      <c r="O8" s="10"/>
      <c r="P8" s="128">
        <f ca="1">X8*I8/100</f>
        <v>60</v>
      </c>
      <c r="Q8" s="128"/>
      <c r="R8" s="128"/>
      <c r="S8" s="13" t="s">
        <v>59</v>
      </c>
      <c r="T8" s="13"/>
      <c r="U8" s="12"/>
      <c r="V8" s="12"/>
      <c r="W8" s="10"/>
      <c r="X8" s="174">
        <f ca="1">INT(RAND()*(10-3)+3)*100</f>
        <v>300</v>
      </c>
      <c r="Y8" s="174"/>
      <c r="Z8" s="174"/>
      <c r="AA8" s="13"/>
      <c r="AB8" s="10"/>
      <c r="AC8" s="10"/>
      <c r="AD8" s="12"/>
      <c r="AE8" s="12"/>
      <c r="AF8" s="10"/>
      <c r="AG8" s="10"/>
      <c r="AH8" s="14"/>
      <c r="AI8" s="14"/>
      <c r="AJ8" s="10"/>
      <c r="AK8" s="10"/>
    </row>
    <row r="9" spans="1:37" s="8" customFormat="1" ht="33.75" customHeight="1" x14ac:dyDescent="0.2">
      <c r="A9" s="129">
        <v>0.08</v>
      </c>
      <c r="B9" s="129"/>
      <c r="C9" s="13" t="s">
        <v>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V9" s="13"/>
      <c r="W9" s="13"/>
      <c r="X9" s="13"/>
      <c r="Y9" s="13"/>
      <c r="Z9" s="13"/>
      <c r="AA9" s="13"/>
      <c r="AB9" s="13"/>
    </row>
    <row r="10" spans="1:37" s="8" customFormat="1" ht="33.75" customHeight="1" x14ac:dyDescent="0.2">
      <c r="A10" s="12" t="s">
        <v>2</v>
      </c>
      <c r="B10" s="12"/>
      <c r="C10" s="10"/>
      <c r="D10" s="10"/>
      <c r="E10" s="10"/>
      <c r="F10" s="10"/>
      <c r="G10" s="13"/>
      <c r="H10" s="13"/>
      <c r="I10" s="10"/>
      <c r="L10" s="10"/>
      <c r="M10" s="10"/>
      <c r="N10" s="14"/>
      <c r="O10" s="14"/>
      <c r="P10" s="13"/>
      <c r="Q10" s="13"/>
      <c r="T10" s="12"/>
      <c r="U10" s="12"/>
      <c r="V10" s="10"/>
      <c r="W10" s="10"/>
      <c r="X10" s="10"/>
      <c r="Y10" s="10"/>
      <c r="Z10" s="10"/>
      <c r="AA10" s="10"/>
      <c r="AB10" s="13"/>
      <c r="AC10" s="26"/>
      <c r="AD10" s="24"/>
      <c r="AE10" s="24"/>
      <c r="AF10" s="24"/>
      <c r="AG10" s="24"/>
      <c r="AH10" s="24"/>
      <c r="AI10" s="24"/>
      <c r="AJ10" s="24"/>
      <c r="AK10" s="27"/>
    </row>
    <row r="11" spans="1:37" s="8" customFormat="1" ht="33.75" customHeight="1" x14ac:dyDescent="0.2">
      <c r="A11" s="12" t="s">
        <v>15</v>
      </c>
      <c r="B11" s="12"/>
      <c r="C11" s="128" t="s">
        <v>27</v>
      </c>
      <c r="D11" s="128"/>
      <c r="E11" s="128"/>
      <c r="F11" s="12" t="s">
        <v>269</v>
      </c>
      <c r="G11" s="10"/>
      <c r="H11" s="14"/>
      <c r="I11" s="128">
        <f ca="1">INT(RAND()*(5-2)+2)</f>
        <v>4</v>
      </c>
      <c r="J11" s="128"/>
      <c r="K11" s="128"/>
      <c r="L11" s="10" t="s">
        <v>57</v>
      </c>
      <c r="N11" s="10"/>
      <c r="O11" s="10"/>
      <c r="P11" s="128">
        <f ca="1">X11*I11/100</f>
        <v>1.6</v>
      </c>
      <c r="Q11" s="128"/>
      <c r="R11" s="128"/>
      <c r="S11" s="12" t="s">
        <v>271</v>
      </c>
      <c r="T11" s="13"/>
      <c r="U11" s="12"/>
      <c r="V11" s="12"/>
      <c r="W11" s="10"/>
      <c r="X11" s="174">
        <f ca="1">INT(RAND()*(10-3)+3)*10</f>
        <v>40</v>
      </c>
      <c r="Y11" s="174"/>
      <c r="Z11" s="174"/>
      <c r="AA11" s="13"/>
      <c r="AB11" s="10"/>
      <c r="AC11" s="10"/>
      <c r="AD11" s="12"/>
      <c r="AE11" s="12"/>
      <c r="AF11" s="10"/>
      <c r="AG11" s="10"/>
      <c r="AH11" s="14"/>
      <c r="AI11" s="14"/>
      <c r="AJ11" s="10"/>
      <c r="AK11" s="10"/>
    </row>
    <row r="12" spans="1:37" s="8" customFormat="1" ht="33.75" customHeight="1" x14ac:dyDescent="0.2">
      <c r="A12" s="129">
        <v>0.85</v>
      </c>
      <c r="B12" s="129"/>
      <c r="C12" s="13" t="s">
        <v>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V12" s="13"/>
      <c r="W12" s="13"/>
      <c r="X12" s="13"/>
      <c r="Y12" s="13"/>
      <c r="Z12" s="13"/>
      <c r="AA12" s="13"/>
      <c r="AB12" s="13"/>
    </row>
    <row r="13" spans="1:37" s="8" customFormat="1" ht="33.75" customHeight="1" x14ac:dyDescent="0.2">
      <c r="A13" s="12" t="s">
        <v>2</v>
      </c>
      <c r="B13" s="12"/>
      <c r="C13" s="10"/>
      <c r="D13" s="10"/>
      <c r="E13" s="10"/>
      <c r="F13" s="10"/>
      <c r="G13" s="13"/>
      <c r="H13" s="13"/>
      <c r="I13" s="10"/>
      <c r="L13" s="10"/>
      <c r="M13" s="10"/>
      <c r="N13" s="14"/>
      <c r="O13" s="14"/>
      <c r="P13" s="13"/>
      <c r="Q13" s="13"/>
      <c r="T13" s="12"/>
      <c r="U13" s="12"/>
      <c r="V13" s="10"/>
      <c r="W13" s="10"/>
      <c r="X13" s="10"/>
      <c r="Y13" s="10"/>
      <c r="Z13" s="10"/>
      <c r="AA13" s="10"/>
      <c r="AB13" s="13"/>
      <c r="AC13" s="26"/>
      <c r="AD13" s="24"/>
      <c r="AE13" s="24"/>
      <c r="AF13" s="24"/>
      <c r="AG13" s="24"/>
      <c r="AH13" s="24"/>
      <c r="AI13" s="24"/>
      <c r="AJ13" s="24"/>
      <c r="AK13" s="27"/>
    </row>
    <row r="14" spans="1:37" s="8" customFormat="1" ht="33.75" customHeight="1" x14ac:dyDescent="0.2">
      <c r="A14" s="12" t="s">
        <v>16</v>
      </c>
      <c r="B14" s="12"/>
      <c r="C14" s="128" t="s">
        <v>27</v>
      </c>
      <c r="D14" s="128"/>
      <c r="E14" s="128"/>
      <c r="F14" s="10" t="s">
        <v>35</v>
      </c>
      <c r="G14" s="10"/>
      <c r="H14" s="14"/>
      <c r="I14" s="128">
        <f ca="1">INT(RAND()*(10-5)+5)</f>
        <v>5</v>
      </c>
      <c r="J14" s="128"/>
      <c r="K14" s="128"/>
      <c r="L14" s="10" t="s">
        <v>57</v>
      </c>
      <c r="N14" s="10"/>
      <c r="O14" s="10"/>
      <c r="P14" s="128">
        <f ca="1">X14*I14/100</f>
        <v>35</v>
      </c>
      <c r="Q14" s="128"/>
      <c r="R14" s="128"/>
      <c r="S14" s="13" t="s">
        <v>60</v>
      </c>
      <c r="T14" s="13"/>
      <c r="U14" s="12"/>
      <c r="V14" s="12"/>
      <c r="W14" s="10"/>
      <c r="X14" s="174">
        <f ca="1">INT(RAND()*(10-3)+3)*100</f>
        <v>700</v>
      </c>
      <c r="Y14" s="174"/>
      <c r="Z14" s="174"/>
      <c r="AA14" s="13"/>
      <c r="AB14" s="10"/>
      <c r="AC14" s="10"/>
      <c r="AD14" s="12"/>
      <c r="AE14" s="12"/>
      <c r="AF14" s="10"/>
      <c r="AG14" s="10"/>
      <c r="AH14" s="14"/>
      <c r="AI14" s="14"/>
      <c r="AJ14" s="10"/>
      <c r="AK14" s="10"/>
    </row>
    <row r="15" spans="1:37" s="8" customFormat="1" ht="33.75" customHeight="1" x14ac:dyDescent="0.2">
      <c r="A15" s="129">
        <v>0.16</v>
      </c>
      <c r="B15" s="129"/>
      <c r="C15" s="13" t="s">
        <v>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V15" s="13"/>
      <c r="W15" s="13"/>
      <c r="X15" s="13"/>
      <c r="Y15" s="13"/>
      <c r="Z15" s="13"/>
      <c r="AA15" s="13"/>
      <c r="AB15" s="13"/>
    </row>
    <row r="16" spans="1:37" s="8" customFormat="1" ht="33.75" customHeight="1" x14ac:dyDescent="0.2">
      <c r="A16" s="12" t="s">
        <v>2</v>
      </c>
      <c r="B16" s="12"/>
      <c r="C16" s="10"/>
      <c r="D16" s="10"/>
      <c r="E16" s="10"/>
      <c r="F16" s="10"/>
      <c r="G16" s="13"/>
      <c r="H16" s="13"/>
      <c r="I16" s="10"/>
      <c r="L16" s="10"/>
      <c r="M16" s="10"/>
      <c r="N16" s="14"/>
      <c r="O16" s="14"/>
      <c r="P16" s="13"/>
      <c r="Q16" s="13"/>
      <c r="T16" s="12"/>
      <c r="U16" s="12"/>
      <c r="V16" s="10"/>
      <c r="W16" s="10"/>
      <c r="X16" s="10"/>
      <c r="Y16" s="10"/>
      <c r="Z16" s="10"/>
      <c r="AA16" s="10"/>
      <c r="AB16" s="13"/>
      <c r="AC16" s="26"/>
      <c r="AD16" s="24"/>
      <c r="AE16" s="24"/>
      <c r="AF16" s="24"/>
      <c r="AG16" s="24"/>
      <c r="AH16" s="24"/>
      <c r="AI16" s="24"/>
      <c r="AJ16" s="24"/>
      <c r="AK16" s="27"/>
    </row>
    <row r="17" spans="1:37" s="8" customFormat="1" ht="33.75" customHeight="1" x14ac:dyDescent="0.2">
      <c r="A17" s="12" t="s">
        <v>17</v>
      </c>
      <c r="B17" s="12"/>
      <c r="C17" s="128" t="s">
        <v>27</v>
      </c>
      <c r="D17" s="128"/>
      <c r="E17" s="128"/>
      <c r="F17" s="12" t="s">
        <v>267</v>
      </c>
      <c r="G17" s="10"/>
      <c r="H17" s="14"/>
      <c r="I17" s="128">
        <f ca="1">INT(RAND()*(10-3)+3)*10+100</f>
        <v>130</v>
      </c>
      <c r="J17" s="128"/>
      <c r="K17" s="128"/>
      <c r="L17" s="10" t="s">
        <v>57</v>
      </c>
      <c r="N17" s="10"/>
      <c r="O17" s="10"/>
      <c r="P17" s="128">
        <f ca="1">X17*I17/100</f>
        <v>78</v>
      </c>
      <c r="Q17" s="128"/>
      <c r="R17" s="128"/>
      <c r="S17" s="12" t="s">
        <v>272</v>
      </c>
      <c r="T17" s="13"/>
      <c r="U17" s="12"/>
      <c r="V17" s="12"/>
      <c r="W17" s="10"/>
      <c r="X17" s="174">
        <f ca="1">INT(RAND()*(10-3)+3)*10</f>
        <v>60</v>
      </c>
      <c r="Y17" s="174"/>
      <c r="Z17" s="174"/>
      <c r="AA17" s="13"/>
      <c r="AB17" s="10"/>
      <c r="AC17" s="10"/>
      <c r="AD17" s="12"/>
      <c r="AE17" s="12"/>
      <c r="AF17" s="10"/>
      <c r="AG17" s="10"/>
      <c r="AH17" s="14"/>
      <c r="AI17" s="14"/>
      <c r="AJ17" s="10"/>
      <c r="AK17" s="10"/>
    </row>
    <row r="18" spans="1:37" s="8" customFormat="1" ht="33.75" customHeight="1" x14ac:dyDescent="0.2">
      <c r="A18" s="129">
        <v>1.5</v>
      </c>
      <c r="B18" s="129"/>
      <c r="C18" s="13" t="s">
        <v>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 s="13"/>
      <c r="W18" s="13"/>
      <c r="X18" s="13"/>
      <c r="Y18" s="13"/>
      <c r="Z18" s="13"/>
      <c r="AA18" s="13"/>
      <c r="AB18" s="13"/>
    </row>
    <row r="19" spans="1:37" s="8" customFormat="1" ht="33.75" customHeight="1" x14ac:dyDescent="0.2">
      <c r="A19" s="12" t="s">
        <v>2</v>
      </c>
      <c r="B19" s="12"/>
      <c r="C19" s="10"/>
      <c r="D19" s="10"/>
      <c r="E19" s="10"/>
      <c r="F19" s="10"/>
      <c r="G19" s="13"/>
      <c r="H19" s="13"/>
      <c r="I19" s="10"/>
      <c r="L19" s="10"/>
      <c r="M19" s="10"/>
      <c r="N19" s="14"/>
      <c r="O19" s="14"/>
      <c r="P19" s="13"/>
      <c r="Q19" s="13"/>
      <c r="T19" s="12"/>
      <c r="U19" s="12"/>
      <c r="V19" s="10"/>
      <c r="W19" s="10"/>
      <c r="X19" s="10"/>
      <c r="Y19" s="10"/>
      <c r="Z19" s="10"/>
      <c r="AA19" s="10"/>
      <c r="AB19" s="13"/>
      <c r="AC19" s="26"/>
      <c r="AD19" s="24"/>
      <c r="AE19" s="24"/>
      <c r="AF19" s="24"/>
      <c r="AG19" s="24"/>
      <c r="AH19" s="24"/>
      <c r="AI19" s="24"/>
      <c r="AJ19" s="24"/>
      <c r="AK19" s="27"/>
    </row>
    <row r="20" spans="1:37" s="8" customFormat="1" ht="33.75" customHeight="1" x14ac:dyDescent="0.2">
      <c r="A20" s="12" t="s">
        <v>19</v>
      </c>
      <c r="B20" s="12"/>
      <c r="C20" s="128" t="s">
        <v>27</v>
      </c>
      <c r="D20" s="128"/>
      <c r="E20" s="128"/>
      <c r="F20" s="10" t="s">
        <v>36</v>
      </c>
      <c r="G20" s="10"/>
      <c r="H20" s="14"/>
      <c r="I20" s="128">
        <f ca="1">INT(RAND()*(10-3)+3)*10+100</f>
        <v>150</v>
      </c>
      <c r="J20" s="128"/>
      <c r="K20" s="128"/>
      <c r="L20" s="10" t="s">
        <v>57</v>
      </c>
      <c r="N20" s="10"/>
      <c r="O20" s="10"/>
      <c r="P20" s="128">
        <f ca="1">X20*I20/100</f>
        <v>750</v>
      </c>
      <c r="Q20" s="128"/>
      <c r="R20" s="128"/>
      <c r="S20" s="13" t="s">
        <v>61</v>
      </c>
      <c r="T20" s="13"/>
      <c r="U20" s="12"/>
      <c r="V20" s="12"/>
      <c r="W20" s="10"/>
      <c r="X20" s="174">
        <f ca="1">INT(RAND()*(7-3)+3)*100</f>
        <v>500</v>
      </c>
      <c r="Y20" s="174"/>
      <c r="Z20" s="174"/>
      <c r="AA20" s="13"/>
      <c r="AB20" s="10"/>
      <c r="AC20" s="10"/>
      <c r="AD20" s="12"/>
      <c r="AE20" s="12"/>
      <c r="AF20" s="10"/>
      <c r="AG20" s="10"/>
      <c r="AH20" s="14"/>
      <c r="AI20" s="14"/>
      <c r="AJ20" s="10"/>
      <c r="AK20" s="10"/>
    </row>
    <row r="21" spans="1:37" s="8" customFormat="1" ht="33.75" customHeight="1" x14ac:dyDescent="0.2">
      <c r="A21" s="129">
        <v>1.6</v>
      </c>
      <c r="B21" s="129"/>
      <c r="C21" s="13" t="s">
        <v>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V21" s="13"/>
      <c r="W21" s="13"/>
      <c r="X21" s="13"/>
      <c r="Y21" s="13"/>
      <c r="Z21" s="13"/>
      <c r="AA21" s="13"/>
      <c r="AB21" s="13"/>
    </row>
    <row r="22" spans="1:37" s="8" customFormat="1" ht="33.75" customHeight="1" x14ac:dyDescent="0.2">
      <c r="A22" s="12" t="s">
        <v>2</v>
      </c>
      <c r="B22" s="12"/>
      <c r="C22" s="10"/>
      <c r="D22" s="10"/>
      <c r="E22" s="10"/>
      <c r="F22" s="10"/>
      <c r="G22" s="13"/>
      <c r="H22" s="13"/>
      <c r="I22" s="10"/>
      <c r="L22" s="10"/>
      <c r="M22" s="10"/>
      <c r="N22" s="14"/>
      <c r="O22" s="14"/>
      <c r="P22" s="13"/>
      <c r="Q22" s="13"/>
      <c r="T22" s="12"/>
      <c r="U22" s="12"/>
      <c r="V22" s="10"/>
      <c r="W22" s="10"/>
      <c r="X22" s="10"/>
      <c r="Y22" s="10"/>
      <c r="Z22" s="10"/>
      <c r="AA22" s="10"/>
      <c r="AB22" s="13"/>
      <c r="AC22" s="26"/>
      <c r="AD22" s="24"/>
      <c r="AE22" s="24"/>
      <c r="AF22" s="24"/>
      <c r="AG22" s="24"/>
      <c r="AH22" s="24"/>
      <c r="AI22" s="24"/>
      <c r="AJ22" s="24"/>
      <c r="AK22" s="27"/>
    </row>
    <row r="23" spans="1:37" s="8" customFormat="1" ht="33.75" customHeight="1" x14ac:dyDescent="0.2">
      <c r="A23" s="12" t="s">
        <v>20</v>
      </c>
      <c r="B23" s="12"/>
      <c r="C23" s="128" t="s">
        <v>27</v>
      </c>
      <c r="D23" s="128"/>
      <c r="E23" s="128"/>
      <c r="F23" s="10" t="s">
        <v>37</v>
      </c>
      <c r="G23" s="10"/>
      <c r="H23" s="14"/>
      <c r="I23" s="128">
        <f ca="1">INT(RAND()*(10-3)+3)*10+200</f>
        <v>240</v>
      </c>
      <c r="J23" s="128"/>
      <c r="K23" s="128"/>
      <c r="L23" s="10" t="s">
        <v>57</v>
      </c>
      <c r="N23" s="10"/>
      <c r="O23" s="10"/>
      <c r="P23" s="128">
        <f ca="1">X23*I23/100</f>
        <v>2160</v>
      </c>
      <c r="Q23" s="128"/>
      <c r="R23" s="128"/>
      <c r="S23" s="10" t="s">
        <v>62</v>
      </c>
      <c r="T23" s="13"/>
      <c r="U23" s="12"/>
      <c r="V23" s="12"/>
      <c r="W23" s="10"/>
      <c r="X23" s="174">
        <f ca="1">INT(RAND()*(10-7)+7)*100</f>
        <v>900</v>
      </c>
      <c r="Y23" s="174"/>
      <c r="Z23" s="174"/>
      <c r="AA23" s="13"/>
      <c r="AB23" s="10"/>
      <c r="AC23" s="10"/>
      <c r="AD23" s="12"/>
      <c r="AE23" s="12"/>
      <c r="AF23" s="10"/>
      <c r="AG23" s="10"/>
      <c r="AH23" s="14"/>
      <c r="AI23" s="14"/>
      <c r="AJ23" s="10"/>
      <c r="AK23" s="10"/>
    </row>
    <row r="24" spans="1:37" s="8" customFormat="1" ht="33.75" customHeight="1" x14ac:dyDescent="0.2">
      <c r="A24" s="129">
        <v>1.4</v>
      </c>
      <c r="B24" s="129"/>
      <c r="C24" s="13" t="s">
        <v>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V24" s="13"/>
      <c r="W24" s="13"/>
      <c r="X24" s="13"/>
      <c r="Y24" s="13"/>
      <c r="Z24" s="13"/>
      <c r="AA24" s="13"/>
      <c r="AB24" s="13"/>
    </row>
    <row r="25" spans="1:37" s="8" customFormat="1" ht="33.75" customHeight="1" x14ac:dyDescent="0.2">
      <c r="A25" s="12" t="s">
        <v>2</v>
      </c>
      <c r="B25" s="12"/>
      <c r="C25" s="10"/>
      <c r="D25" s="10"/>
      <c r="E25" s="10"/>
      <c r="F25" s="10"/>
      <c r="G25" s="13"/>
      <c r="H25" s="13"/>
      <c r="I25" s="10"/>
      <c r="L25" s="10"/>
      <c r="M25" s="10"/>
      <c r="N25" s="14"/>
      <c r="O25" s="14"/>
      <c r="P25" s="13"/>
      <c r="Q25" s="13"/>
      <c r="T25" s="12"/>
      <c r="U25" s="12"/>
      <c r="V25" s="10"/>
      <c r="W25" s="10"/>
      <c r="X25" s="10"/>
      <c r="Y25" s="10"/>
      <c r="Z25" s="10"/>
      <c r="AA25" s="10"/>
      <c r="AB25" s="13"/>
      <c r="AC25" s="26"/>
      <c r="AD25" s="24"/>
      <c r="AE25" s="24"/>
      <c r="AF25" s="24"/>
      <c r="AG25" s="24"/>
      <c r="AH25" s="24"/>
      <c r="AI25" s="24"/>
      <c r="AJ25" s="24"/>
      <c r="AK25" s="27"/>
    </row>
    <row r="26" spans="1:37" ht="24.95" customHeight="1" x14ac:dyDescent="0.2">
      <c r="D26" s="1" t="str">
        <f>IF(D1="","",D1)</f>
        <v>割合⑩</v>
      </c>
      <c r="AG26" s="2" t="str">
        <f>IF(AG1="","",AG1)</f>
        <v>№</v>
      </c>
      <c r="AH26" s="2"/>
      <c r="AI26" s="126">
        <f>IF(AI1="","",AI1)</f>
        <v>20</v>
      </c>
      <c r="AJ26" s="126"/>
    </row>
    <row r="27" spans="1:37" ht="21.75" customHeight="1" x14ac:dyDescent="0.2">
      <c r="E27" s="11" t="s">
        <v>5</v>
      </c>
      <c r="F27" s="9"/>
      <c r="G27" s="9"/>
      <c r="Q27" s="15" t="str">
        <f>IF(Q2="","",Q2)</f>
        <v>名前</v>
      </c>
      <c r="R27" s="16"/>
      <c r="S27" s="16"/>
      <c r="T27" s="16"/>
      <c r="U27" s="16" t="str">
        <f>IF(U2="","",U2)</f>
        <v/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7" ht="24.95" customHeight="1" x14ac:dyDescent="0.2">
      <c r="A28" s="6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7" ht="26.25" customHeight="1" x14ac:dyDescent="0.2">
      <c r="A29" s="29" t="s">
        <v>56</v>
      </c>
      <c r="Q29" s="7"/>
      <c r="R29" s="8"/>
      <c r="S29" s="8"/>
      <c r="T29" s="8"/>
      <c r="U29" s="8"/>
      <c r="V29" s="8"/>
      <c r="W29" s="8"/>
      <c r="X29" s="8"/>
      <c r="Y29" s="8"/>
      <c r="AA29" s="30"/>
      <c r="AB29" s="30"/>
      <c r="AC29" s="30" t="s">
        <v>12</v>
      </c>
      <c r="AD29" s="30"/>
      <c r="AE29" s="30"/>
      <c r="AF29" s="30"/>
      <c r="AG29" s="31"/>
      <c r="AH29" s="31"/>
      <c r="AI29" s="31"/>
      <c r="AJ29" s="31"/>
    </row>
    <row r="30" spans="1:37" s="8" customFormat="1" ht="26.25" customHeight="1" x14ac:dyDescent="0.2">
      <c r="A30" s="12" t="s">
        <v>13</v>
      </c>
      <c r="B30" s="12"/>
      <c r="C30" s="128" t="s">
        <v>27</v>
      </c>
      <c r="D30" s="128"/>
      <c r="E30" s="128"/>
      <c r="F30" s="10" t="s">
        <v>29</v>
      </c>
      <c r="G30" s="10"/>
      <c r="H30" s="14"/>
      <c r="I30" s="128">
        <f ca="1">I5</f>
        <v>90</v>
      </c>
      <c r="J30" s="128"/>
      <c r="K30" s="128"/>
      <c r="L30" s="10" t="s">
        <v>57</v>
      </c>
      <c r="N30" s="10"/>
      <c r="O30" s="10"/>
      <c r="P30" s="128">
        <f ca="1">P5</f>
        <v>54</v>
      </c>
      <c r="Q30" s="128"/>
      <c r="R30" s="128"/>
      <c r="S30" s="13" t="s">
        <v>58</v>
      </c>
      <c r="T30" s="13"/>
      <c r="U30" s="12"/>
      <c r="V30" s="12"/>
      <c r="W30" s="10"/>
      <c r="X30" s="174">
        <f ca="1">INT(RAND()*(7-3)+3)*10</f>
        <v>40</v>
      </c>
      <c r="Y30" s="174"/>
      <c r="Z30" s="174"/>
      <c r="AA30" s="13"/>
      <c r="AB30" s="10"/>
      <c r="AC30" s="10"/>
      <c r="AD30" s="12"/>
      <c r="AE30" s="12"/>
      <c r="AF30" s="10"/>
      <c r="AG30" s="10"/>
      <c r="AH30" s="14"/>
      <c r="AI30" s="14"/>
      <c r="AJ30" s="10"/>
      <c r="AK30" s="10"/>
    </row>
    <row r="31" spans="1:37" s="8" customFormat="1" ht="26.25" customHeight="1" x14ac:dyDescent="0.2">
      <c r="A31" s="129" t="s">
        <v>33</v>
      </c>
      <c r="B31" s="129"/>
      <c r="C31" s="13" t="s">
        <v>6</v>
      </c>
      <c r="D31" s="13"/>
      <c r="E31" s="13"/>
      <c r="F31" s="130" t="str">
        <f>C30</f>
        <v>□</v>
      </c>
      <c r="G31" s="130"/>
      <c r="H31" s="130"/>
      <c r="I31" s="130" t="s">
        <v>10</v>
      </c>
      <c r="J31" s="130"/>
      <c r="K31" s="130">
        <f ca="1">I30*0.01</f>
        <v>0.9</v>
      </c>
      <c r="L31" s="130"/>
      <c r="M31" s="130"/>
      <c r="N31" s="130" t="s">
        <v>11</v>
      </c>
      <c r="O31" s="130"/>
      <c r="P31" s="130">
        <f ca="1">P30</f>
        <v>54</v>
      </c>
      <c r="Q31" s="130"/>
      <c r="R31" s="130"/>
      <c r="S31" s="13"/>
      <c r="V31" s="13"/>
      <c r="W31" s="13"/>
      <c r="X31" s="13"/>
      <c r="Y31" s="13"/>
      <c r="Z31" s="13"/>
      <c r="AA31" s="13"/>
      <c r="AB31" s="13"/>
    </row>
    <row r="32" spans="1:37" s="8" customFormat="1" ht="26.25" customHeight="1" x14ac:dyDescent="0.2">
      <c r="A32" s="12" t="s">
        <v>2</v>
      </c>
      <c r="B32" s="12"/>
      <c r="C32" s="10"/>
      <c r="D32" s="10"/>
      <c r="E32" s="10"/>
      <c r="F32" s="10"/>
      <c r="G32" s="13"/>
      <c r="H32" s="13"/>
      <c r="I32" s="10"/>
      <c r="K32" s="130" t="s">
        <v>27</v>
      </c>
      <c r="L32" s="130"/>
      <c r="M32" s="130"/>
      <c r="N32" s="130" t="s">
        <v>11</v>
      </c>
      <c r="O32" s="130"/>
      <c r="P32" s="130">
        <f ca="1">P31</f>
        <v>54</v>
      </c>
      <c r="Q32" s="130"/>
      <c r="R32" s="130"/>
      <c r="S32" s="23" t="s">
        <v>63</v>
      </c>
      <c r="T32" s="22"/>
      <c r="U32" s="130">
        <f ca="1">K31</f>
        <v>0.9</v>
      </c>
      <c r="V32" s="130"/>
      <c r="W32" s="130"/>
      <c r="X32" s="10"/>
      <c r="Y32" s="10"/>
      <c r="Z32" s="10"/>
      <c r="AA32" s="17"/>
      <c r="AB32" s="17"/>
      <c r="AC32" s="26"/>
      <c r="AD32" s="24"/>
      <c r="AE32" s="131">
        <f ca="1">P33</f>
        <v>60</v>
      </c>
      <c r="AF32" s="131"/>
      <c r="AG32" s="131"/>
      <c r="AH32" s="131"/>
      <c r="AI32" s="25"/>
      <c r="AJ32" s="24"/>
      <c r="AK32" s="27"/>
    </row>
    <row r="33" spans="1:37" s="8" customFormat="1" ht="26.25" customHeight="1" x14ac:dyDescent="0.2">
      <c r="A33" s="12"/>
      <c r="B33" s="12"/>
      <c r="C33" s="10"/>
      <c r="D33" s="10"/>
      <c r="E33" s="10"/>
      <c r="F33" s="10"/>
      <c r="G33" s="13"/>
      <c r="H33" s="13"/>
      <c r="I33" s="10"/>
      <c r="K33" s="130" t="s">
        <v>27</v>
      </c>
      <c r="L33" s="130"/>
      <c r="M33" s="130"/>
      <c r="N33" s="130" t="s">
        <v>11</v>
      </c>
      <c r="O33" s="130"/>
      <c r="P33" s="130">
        <f ca="1">P32/U32</f>
        <v>60</v>
      </c>
      <c r="Q33" s="130"/>
      <c r="R33" s="130"/>
      <c r="T33" s="12"/>
      <c r="U33" s="67"/>
      <c r="V33" s="67"/>
      <c r="W33" s="67"/>
      <c r="X33" s="10"/>
      <c r="Y33" s="10"/>
      <c r="Z33" s="10"/>
      <c r="AA33" s="17"/>
      <c r="AB33" s="17"/>
      <c r="AC33" s="13"/>
      <c r="AD33" s="13"/>
      <c r="AE33" s="33"/>
      <c r="AF33" s="33"/>
      <c r="AG33" s="33"/>
      <c r="AH33" s="33"/>
      <c r="AI33" s="23"/>
      <c r="AJ33" s="13"/>
      <c r="AK33" s="13"/>
    </row>
    <row r="34" spans="1:37" s="8" customFormat="1" ht="26.25" customHeight="1" x14ac:dyDescent="0.2">
      <c r="A34" s="12" t="s">
        <v>14</v>
      </c>
      <c r="B34" s="12"/>
      <c r="C34" s="128" t="s">
        <v>27</v>
      </c>
      <c r="D34" s="128"/>
      <c r="E34" s="128"/>
      <c r="F34" s="10" t="s">
        <v>34</v>
      </c>
      <c r="G34" s="10"/>
      <c r="H34" s="14"/>
      <c r="I34" s="128">
        <f ca="1">I8</f>
        <v>20</v>
      </c>
      <c r="J34" s="128"/>
      <c r="K34" s="128"/>
      <c r="L34" s="10" t="s">
        <v>57</v>
      </c>
      <c r="N34" s="10"/>
      <c r="O34" s="10"/>
      <c r="P34" s="128">
        <f ca="1">P8</f>
        <v>60</v>
      </c>
      <c r="Q34" s="128"/>
      <c r="R34" s="128"/>
      <c r="S34" s="13" t="s">
        <v>59</v>
      </c>
      <c r="T34" s="13"/>
      <c r="U34" s="12"/>
      <c r="V34" s="12"/>
      <c r="W34" s="10"/>
      <c r="X34" s="174">
        <f ca="1">INT(RAND()*(10-3)+3)*100</f>
        <v>400</v>
      </c>
      <c r="Y34" s="174"/>
      <c r="Z34" s="174"/>
      <c r="AA34" s="13"/>
      <c r="AB34" s="10"/>
      <c r="AC34" s="10"/>
      <c r="AD34" s="12"/>
      <c r="AE34" s="12"/>
      <c r="AF34" s="10"/>
      <c r="AG34" s="10"/>
      <c r="AH34" s="14"/>
      <c r="AI34" s="14"/>
      <c r="AJ34" s="10"/>
      <c r="AK34" s="10"/>
    </row>
    <row r="35" spans="1:37" s="8" customFormat="1" ht="26.25" customHeight="1" x14ac:dyDescent="0.2">
      <c r="A35" s="129">
        <v>0.08</v>
      </c>
      <c r="B35" s="129"/>
      <c r="C35" s="13" t="s">
        <v>6</v>
      </c>
      <c r="D35" s="13"/>
      <c r="E35" s="13"/>
      <c r="F35" s="130" t="str">
        <f>C34</f>
        <v>□</v>
      </c>
      <c r="G35" s="130"/>
      <c r="H35" s="130"/>
      <c r="I35" s="130" t="s">
        <v>10</v>
      </c>
      <c r="J35" s="130"/>
      <c r="K35" s="130">
        <f ca="1">I34*0.01</f>
        <v>0.2</v>
      </c>
      <c r="L35" s="130"/>
      <c r="M35" s="130"/>
      <c r="N35" s="130" t="s">
        <v>11</v>
      </c>
      <c r="O35" s="130"/>
      <c r="P35" s="130">
        <f ca="1">P34</f>
        <v>60</v>
      </c>
      <c r="Q35" s="130"/>
      <c r="R35" s="130"/>
      <c r="S35" s="13"/>
      <c r="V35" s="13"/>
      <c r="W35" s="13"/>
      <c r="X35" s="13"/>
      <c r="Y35" s="13"/>
      <c r="Z35" s="13"/>
      <c r="AA35" s="13"/>
      <c r="AB35" s="13"/>
    </row>
    <row r="36" spans="1:37" s="8" customFormat="1" ht="26.25" customHeight="1" x14ac:dyDescent="0.2">
      <c r="A36" s="12" t="s">
        <v>2</v>
      </c>
      <c r="B36" s="12"/>
      <c r="C36" s="10"/>
      <c r="D36" s="10"/>
      <c r="E36" s="10"/>
      <c r="F36" s="10"/>
      <c r="G36" s="13"/>
      <c r="H36" s="13"/>
      <c r="I36" s="10"/>
      <c r="K36" s="130" t="s">
        <v>27</v>
      </c>
      <c r="L36" s="130"/>
      <c r="M36" s="130"/>
      <c r="N36" s="130" t="s">
        <v>11</v>
      </c>
      <c r="O36" s="130"/>
      <c r="P36" s="130">
        <f ca="1">P35</f>
        <v>60</v>
      </c>
      <c r="Q36" s="130"/>
      <c r="R36" s="130"/>
      <c r="S36" s="23" t="s">
        <v>63</v>
      </c>
      <c r="T36" s="22"/>
      <c r="U36" s="130">
        <f ca="1">K35</f>
        <v>0.2</v>
      </c>
      <c r="V36" s="130"/>
      <c r="W36" s="130"/>
      <c r="X36" s="10"/>
      <c r="Y36" s="10"/>
      <c r="Z36" s="10"/>
      <c r="AA36" s="17"/>
      <c r="AB36" s="17"/>
      <c r="AC36" s="26"/>
      <c r="AD36" s="24"/>
      <c r="AE36" s="131">
        <f ca="1">P37</f>
        <v>300</v>
      </c>
      <c r="AF36" s="131"/>
      <c r="AG36" s="131"/>
      <c r="AH36" s="131"/>
      <c r="AI36" s="25"/>
      <c r="AJ36" s="24"/>
      <c r="AK36" s="27"/>
    </row>
    <row r="37" spans="1:37" s="8" customFormat="1" ht="26.25" customHeight="1" x14ac:dyDescent="0.2">
      <c r="A37" s="12"/>
      <c r="B37" s="12"/>
      <c r="C37" s="10"/>
      <c r="D37" s="10"/>
      <c r="E37" s="10"/>
      <c r="F37" s="10"/>
      <c r="G37" s="13"/>
      <c r="H37" s="13"/>
      <c r="I37" s="10"/>
      <c r="K37" s="130" t="s">
        <v>27</v>
      </c>
      <c r="L37" s="130"/>
      <c r="M37" s="130"/>
      <c r="N37" s="130" t="s">
        <v>11</v>
      </c>
      <c r="O37" s="130"/>
      <c r="P37" s="130">
        <f ca="1">P36/U36</f>
        <v>300</v>
      </c>
      <c r="Q37" s="130"/>
      <c r="R37" s="130"/>
      <c r="T37" s="12"/>
      <c r="U37" s="67"/>
      <c r="V37" s="67"/>
      <c r="W37" s="67"/>
      <c r="X37" s="10"/>
      <c r="Y37" s="10"/>
      <c r="Z37" s="10"/>
      <c r="AA37" s="17"/>
      <c r="AB37" s="17"/>
      <c r="AC37" s="13"/>
      <c r="AD37" s="13"/>
      <c r="AE37" s="33"/>
      <c r="AF37" s="33"/>
      <c r="AG37" s="33"/>
      <c r="AH37" s="33"/>
      <c r="AI37" s="23"/>
      <c r="AJ37" s="13"/>
      <c r="AK37" s="13"/>
    </row>
    <row r="38" spans="1:37" s="8" customFormat="1" ht="26.25" customHeight="1" x14ac:dyDescent="0.2">
      <c r="A38" s="12" t="s">
        <v>15</v>
      </c>
      <c r="B38" s="12"/>
      <c r="C38" s="128" t="s">
        <v>27</v>
      </c>
      <c r="D38" s="128"/>
      <c r="E38" s="128"/>
      <c r="F38" s="12" t="s">
        <v>269</v>
      </c>
      <c r="G38" s="10"/>
      <c r="H38" s="14"/>
      <c r="I38" s="128">
        <f ca="1">I11</f>
        <v>4</v>
      </c>
      <c r="J38" s="128"/>
      <c r="K38" s="128"/>
      <c r="L38" s="10" t="s">
        <v>57</v>
      </c>
      <c r="N38" s="10"/>
      <c r="O38" s="10"/>
      <c r="P38" s="128">
        <f ca="1">P11</f>
        <v>1.6</v>
      </c>
      <c r="Q38" s="128"/>
      <c r="R38" s="128"/>
      <c r="S38" s="12" t="s">
        <v>271</v>
      </c>
      <c r="T38" s="13"/>
      <c r="U38" s="12"/>
      <c r="V38" s="12"/>
      <c r="W38" s="10"/>
      <c r="X38" s="174">
        <f ca="1">INT(RAND()*(10-3)+3)*10</f>
        <v>80</v>
      </c>
      <c r="Y38" s="174"/>
      <c r="Z38" s="174"/>
      <c r="AA38" s="13"/>
      <c r="AB38" s="10"/>
      <c r="AC38" s="10"/>
      <c r="AD38" s="12"/>
      <c r="AE38" s="12"/>
      <c r="AF38" s="10"/>
      <c r="AG38" s="10"/>
      <c r="AH38" s="14"/>
      <c r="AI38" s="14"/>
      <c r="AJ38" s="10"/>
      <c r="AK38" s="10"/>
    </row>
    <row r="39" spans="1:37" s="8" customFormat="1" ht="26.25" customHeight="1" x14ac:dyDescent="0.2">
      <c r="A39" s="129">
        <v>0.85</v>
      </c>
      <c r="B39" s="129"/>
      <c r="C39" s="13" t="s">
        <v>6</v>
      </c>
      <c r="D39" s="13"/>
      <c r="E39" s="13"/>
      <c r="F39" s="130" t="str">
        <f>C38</f>
        <v>□</v>
      </c>
      <c r="G39" s="130"/>
      <c r="H39" s="130"/>
      <c r="I39" s="130" t="s">
        <v>10</v>
      </c>
      <c r="J39" s="130"/>
      <c r="K39" s="130">
        <f ca="1">I38*0.01</f>
        <v>0.04</v>
      </c>
      <c r="L39" s="130"/>
      <c r="M39" s="130"/>
      <c r="N39" s="130" t="s">
        <v>11</v>
      </c>
      <c r="O39" s="130"/>
      <c r="P39" s="130">
        <f ca="1">P38</f>
        <v>1.6</v>
      </c>
      <c r="Q39" s="130"/>
      <c r="R39" s="130"/>
      <c r="S39" s="13"/>
      <c r="V39" s="13"/>
      <c r="W39" s="13"/>
      <c r="X39" s="13"/>
      <c r="Y39" s="13"/>
      <c r="Z39" s="13"/>
      <c r="AA39" s="13"/>
      <c r="AB39" s="13"/>
    </row>
    <row r="40" spans="1:37" s="8" customFormat="1" ht="26.25" customHeight="1" x14ac:dyDescent="0.2">
      <c r="A40" s="12" t="s">
        <v>2</v>
      </c>
      <c r="B40" s="12"/>
      <c r="C40" s="10"/>
      <c r="D40" s="10"/>
      <c r="E40" s="10"/>
      <c r="F40" s="10"/>
      <c r="G40" s="13"/>
      <c r="H40" s="13"/>
      <c r="I40" s="10"/>
      <c r="K40" s="130" t="s">
        <v>27</v>
      </c>
      <c r="L40" s="130"/>
      <c r="M40" s="130"/>
      <c r="N40" s="130" t="s">
        <v>11</v>
      </c>
      <c r="O40" s="130"/>
      <c r="P40" s="130">
        <f ca="1">P39</f>
        <v>1.6</v>
      </c>
      <c r="Q40" s="130"/>
      <c r="R40" s="130"/>
      <c r="S40" s="23" t="s">
        <v>63</v>
      </c>
      <c r="T40" s="22"/>
      <c r="U40" s="130">
        <f ca="1">K39</f>
        <v>0.04</v>
      </c>
      <c r="V40" s="130"/>
      <c r="W40" s="130"/>
      <c r="X40" s="10"/>
      <c r="Y40" s="10"/>
      <c r="Z40" s="10"/>
      <c r="AA40" s="17"/>
      <c r="AB40" s="17"/>
      <c r="AC40" s="26"/>
      <c r="AD40" s="24"/>
      <c r="AE40" s="131">
        <f ca="1">P41</f>
        <v>40</v>
      </c>
      <c r="AF40" s="131"/>
      <c r="AG40" s="131"/>
      <c r="AH40" s="131"/>
      <c r="AI40" s="25"/>
      <c r="AJ40" s="24"/>
      <c r="AK40" s="27"/>
    </row>
    <row r="41" spans="1:37" s="8" customFormat="1" ht="26.25" customHeight="1" x14ac:dyDescent="0.2">
      <c r="A41" s="12"/>
      <c r="B41" s="12"/>
      <c r="C41" s="10"/>
      <c r="D41" s="10"/>
      <c r="E41" s="10"/>
      <c r="F41" s="10"/>
      <c r="G41" s="13"/>
      <c r="H41" s="13"/>
      <c r="I41" s="10"/>
      <c r="K41" s="130" t="s">
        <v>27</v>
      </c>
      <c r="L41" s="130"/>
      <c r="M41" s="130"/>
      <c r="N41" s="130" t="s">
        <v>11</v>
      </c>
      <c r="O41" s="130"/>
      <c r="P41" s="130">
        <f ca="1">P40/U40</f>
        <v>40</v>
      </c>
      <c r="Q41" s="130"/>
      <c r="R41" s="130"/>
      <c r="T41" s="12"/>
      <c r="U41" s="67"/>
      <c r="V41" s="67"/>
      <c r="W41" s="67"/>
      <c r="X41" s="10"/>
      <c r="Y41" s="10"/>
      <c r="Z41" s="10"/>
      <c r="AA41" s="17"/>
      <c r="AB41" s="17"/>
      <c r="AC41" s="13"/>
      <c r="AD41" s="13"/>
      <c r="AE41" s="33"/>
      <c r="AF41" s="33"/>
      <c r="AG41" s="33"/>
      <c r="AH41" s="33"/>
      <c r="AI41" s="23"/>
      <c r="AJ41" s="13"/>
      <c r="AK41" s="13"/>
    </row>
    <row r="42" spans="1:37" s="8" customFormat="1" ht="26.25" customHeight="1" x14ac:dyDescent="0.2">
      <c r="A42" s="12" t="s">
        <v>16</v>
      </c>
      <c r="B42" s="12"/>
      <c r="C42" s="128" t="s">
        <v>27</v>
      </c>
      <c r="D42" s="128"/>
      <c r="E42" s="128"/>
      <c r="F42" s="10" t="s">
        <v>35</v>
      </c>
      <c r="G42" s="10"/>
      <c r="H42" s="14"/>
      <c r="I42" s="128">
        <f ca="1">I14</f>
        <v>5</v>
      </c>
      <c r="J42" s="128"/>
      <c r="K42" s="128"/>
      <c r="L42" s="10" t="s">
        <v>57</v>
      </c>
      <c r="N42" s="10"/>
      <c r="O42" s="10"/>
      <c r="P42" s="128">
        <f ca="1">P14</f>
        <v>35</v>
      </c>
      <c r="Q42" s="128"/>
      <c r="R42" s="128"/>
      <c r="S42" s="13" t="s">
        <v>60</v>
      </c>
      <c r="T42" s="13"/>
      <c r="U42" s="12"/>
      <c r="V42" s="12"/>
      <c r="W42" s="10"/>
      <c r="X42" s="174">
        <f ca="1">INT(RAND()*(10-3)+3)*100</f>
        <v>800</v>
      </c>
      <c r="Y42" s="174"/>
      <c r="Z42" s="174"/>
      <c r="AA42" s="13"/>
      <c r="AB42" s="10"/>
      <c r="AC42" s="10"/>
      <c r="AD42" s="12"/>
      <c r="AE42" s="12"/>
      <c r="AF42" s="10"/>
      <c r="AG42" s="10"/>
      <c r="AH42" s="14"/>
      <c r="AI42" s="14"/>
      <c r="AJ42" s="10"/>
      <c r="AK42" s="10"/>
    </row>
    <row r="43" spans="1:37" s="8" customFormat="1" ht="26.25" customHeight="1" x14ac:dyDescent="0.2">
      <c r="A43" s="129">
        <v>0.16</v>
      </c>
      <c r="B43" s="129"/>
      <c r="C43" s="13" t="s">
        <v>6</v>
      </c>
      <c r="D43" s="13"/>
      <c r="E43" s="13"/>
      <c r="F43" s="130" t="str">
        <f>C42</f>
        <v>□</v>
      </c>
      <c r="G43" s="130"/>
      <c r="H43" s="130"/>
      <c r="I43" s="130" t="s">
        <v>10</v>
      </c>
      <c r="J43" s="130"/>
      <c r="K43" s="130">
        <f ca="1">I42*0.01</f>
        <v>0.05</v>
      </c>
      <c r="L43" s="130"/>
      <c r="M43" s="130"/>
      <c r="N43" s="130" t="s">
        <v>11</v>
      </c>
      <c r="O43" s="130"/>
      <c r="P43" s="130">
        <f ca="1">P42</f>
        <v>35</v>
      </c>
      <c r="Q43" s="130"/>
      <c r="R43" s="130"/>
      <c r="S43" s="13"/>
      <c r="V43" s="13"/>
      <c r="W43" s="13"/>
      <c r="X43" s="13"/>
      <c r="Y43" s="13"/>
      <c r="Z43" s="13"/>
      <c r="AA43" s="13"/>
      <c r="AB43" s="13"/>
    </row>
    <row r="44" spans="1:37" s="8" customFormat="1" ht="26.25" customHeight="1" x14ac:dyDescent="0.2">
      <c r="A44" s="12" t="s">
        <v>2</v>
      </c>
      <c r="B44" s="12"/>
      <c r="C44" s="10"/>
      <c r="D44" s="10"/>
      <c r="E44" s="10"/>
      <c r="F44" s="10"/>
      <c r="G44" s="13"/>
      <c r="H44" s="13"/>
      <c r="I44" s="10"/>
      <c r="K44" s="130" t="s">
        <v>27</v>
      </c>
      <c r="L44" s="130"/>
      <c r="M44" s="130"/>
      <c r="N44" s="130" t="s">
        <v>11</v>
      </c>
      <c r="O44" s="130"/>
      <c r="P44" s="130">
        <f ca="1">P43</f>
        <v>35</v>
      </c>
      <c r="Q44" s="130"/>
      <c r="R44" s="130"/>
      <c r="S44" s="23" t="s">
        <v>63</v>
      </c>
      <c r="T44" s="22"/>
      <c r="U44" s="130">
        <f ca="1">K43</f>
        <v>0.05</v>
      </c>
      <c r="V44" s="130"/>
      <c r="W44" s="130"/>
      <c r="X44" s="10"/>
      <c r="Y44" s="10"/>
      <c r="Z44" s="10"/>
      <c r="AA44" s="17"/>
      <c r="AB44" s="17"/>
      <c r="AC44" s="26"/>
      <c r="AD44" s="24"/>
      <c r="AE44" s="131">
        <f ca="1">P45</f>
        <v>700</v>
      </c>
      <c r="AF44" s="131"/>
      <c r="AG44" s="131"/>
      <c r="AH44" s="131"/>
      <c r="AI44" s="25"/>
      <c r="AJ44" s="24"/>
      <c r="AK44" s="27"/>
    </row>
    <row r="45" spans="1:37" s="8" customFormat="1" ht="26.25" customHeight="1" x14ac:dyDescent="0.2">
      <c r="A45" s="12"/>
      <c r="B45" s="12"/>
      <c r="C45" s="10"/>
      <c r="D45" s="10"/>
      <c r="E45" s="10"/>
      <c r="F45" s="10"/>
      <c r="G45" s="13"/>
      <c r="H45" s="13"/>
      <c r="I45" s="10"/>
      <c r="K45" s="130" t="s">
        <v>27</v>
      </c>
      <c r="L45" s="130"/>
      <c r="M45" s="130"/>
      <c r="N45" s="130" t="s">
        <v>11</v>
      </c>
      <c r="O45" s="130"/>
      <c r="P45" s="130">
        <f ca="1">P44/U44</f>
        <v>700</v>
      </c>
      <c r="Q45" s="130"/>
      <c r="R45" s="130"/>
      <c r="T45" s="12"/>
      <c r="U45" s="67"/>
      <c r="V45" s="67"/>
      <c r="W45" s="67"/>
      <c r="X45" s="10"/>
      <c r="Y45" s="10"/>
      <c r="Z45" s="10"/>
      <c r="AA45" s="17"/>
      <c r="AB45" s="17"/>
      <c r="AC45" s="13"/>
      <c r="AD45" s="13"/>
      <c r="AE45" s="33"/>
      <c r="AF45" s="33"/>
      <c r="AG45" s="33"/>
      <c r="AH45" s="33"/>
      <c r="AI45" s="23"/>
      <c r="AJ45" s="13"/>
      <c r="AK45" s="13"/>
    </row>
    <row r="46" spans="1:37" s="8" customFormat="1" ht="26.25" customHeight="1" x14ac:dyDescent="0.2">
      <c r="A46" s="12" t="s">
        <v>17</v>
      </c>
      <c r="B46" s="12"/>
      <c r="C46" s="128" t="s">
        <v>27</v>
      </c>
      <c r="D46" s="128"/>
      <c r="E46" s="128"/>
      <c r="F46" s="12" t="s">
        <v>267</v>
      </c>
      <c r="G46" s="10"/>
      <c r="H46" s="14"/>
      <c r="I46" s="128">
        <f ca="1">I17</f>
        <v>130</v>
      </c>
      <c r="J46" s="128"/>
      <c r="K46" s="128"/>
      <c r="L46" s="10" t="s">
        <v>57</v>
      </c>
      <c r="N46" s="10"/>
      <c r="O46" s="10"/>
      <c r="P46" s="128">
        <f ca="1">P17</f>
        <v>78</v>
      </c>
      <c r="Q46" s="128"/>
      <c r="R46" s="128"/>
      <c r="S46" s="12" t="s">
        <v>272</v>
      </c>
      <c r="T46" s="13"/>
      <c r="U46" s="12"/>
      <c r="V46" s="12"/>
      <c r="W46" s="10"/>
      <c r="X46" s="174">
        <f ca="1">INT(RAND()*(10-3)+3)*10</f>
        <v>60</v>
      </c>
      <c r="Y46" s="174"/>
      <c r="Z46" s="174"/>
      <c r="AA46" s="13"/>
      <c r="AB46" s="10"/>
      <c r="AC46" s="10"/>
      <c r="AD46" s="12"/>
      <c r="AE46" s="12"/>
      <c r="AF46" s="10"/>
      <c r="AG46" s="10"/>
      <c r="AH46" s="14"/>
      <c r="AI46" s="14"/>
      <c r="AJ46" s="10"/>
      <c r="AK46" s="10"/>
    </row>
    <row r="47" spans="1:37" s="8" customFormat="1" ht="26.25" customHeight="1" x14ac:dyDescent="0.2">
      <c r="A47" s="129">
        <v>1.5</v>
      </c>
      <c r="B47" s="129"/>
      <c r="C47" s="13" t="s">
        <v>6</v>
      </c>
      <c r="D47" s="13"/>
      <c r="E47" s="13"/>
      <c r="F47" s="130" t="str">
        <f>C46</f>
        <v>□</v>
      </c>
      <c r="G47" s="130"/>
      <c r="H47" s="130"/>
      <c r="I47" s="130" t="s">
        <v>10</v>
      </c>
      <c r="J47" s="130"/>
      <c r="K47" s="130">
        <f ca="1">I46*0.01</f>
        <v>1.3</v>
      </c>
      <c r="L47" s="130"/>
      <c r="M47" s="130"/>
      <c r="N47" s="130" t="s">
        <v>11</v>
      </c>
      <c r="O47" s="130"/>
      <c r="P47" s="130">
        <f ca="1">P46</f>
        <v>78</v>
      </c>
      <c r="Q47" s="130"/>
      <c r="R47" s="130"/>
      <c r="S47" s="13"/>
      <c r="V47" s="13"/>
      <c r="W47" s="13"/>
      <c r="X47" s="13"/>
      <c r="Y47" s="13"/>
      <c r="Z47" s="13"/>
      <c r="AA47" s="13"/>
      <c r="AB47" s="13"/>
    </row>
    <row r="48" spans="1:37" s="8" customFormat="1" ht="26.25" customHeight="1" x14ac:dyDescent="0.2">
      <c r="A48" s="12" t="s">
        <v>2</v>
      </c>
      <c r="B48" s="12"/>
      <c r="C48" s="10"/>
      <c r="D48" s="10"/>
      <c r="E48" s="10"/>
      <c r="F48" s="10"/>
      <c r="G48" s="13"/>
      <c r="H48" s="13"/>
      <c r="I48" s="10"/>
      <c r="K48" s="130" t="s">
        <v>27</v>
      </c>
      <c r="L48" s="130"/>
      <c r="M48" s="130"/>
      <c r="N48" s="130" t="s">
        <v>11</v>
      </c>
      <c r="O48" s="130"/>
      <c r="P48" s="130">
        <f ca="1">P47</f>
        <v>78</v>
      </c>
      <c r="Q48" s="130"/>
      <c r="R48" s="130"/>
      <c r="S48" s="23" t="s">
        <v>63</v>
      </c>
      <c r="T48" s="22"/>
      <c r="U48" s="130">
        <f ca="1">K47</f>
        <v>1.3</v>
      </c>
      <c r="V48" s="130"/>
      <c r="W48" s="130"/>
      <c r="X48" s="10"/>
      <c r="Y48" s="10"/>
      <c r="Z48" s="10"/>
      <c r="AA48" s="17"/>
      <c r="AB48" s="17"/>
      <c r="AC48" s="26"/>
      <c r="AD48" s="24"/>
      <c r="AE48" s="131">
        <f ca="1">P49</f>
        <v>60</v>
      </c>
      <c r="AF48" s="131"/>
      <c r="AG48" s="131"/>
      <c r="AH48" s="131"/>
      <c r="AI48" s="25"/>
      <c r="AJ48" s="24"/>
      <c r="AK48" s="27"/>
    </row>
    <row r="49" spans="1:37" s="8" customFormat="1" ht="26.25" customHeight="1" x14ac:dyDescent="0.2">
      <c r="A49" s="12"/>
      <c r="B49" s="12"/>
      <c r="C49" s="10"/>
      <c r="D49" s="10"/>
      <c r="E49" s="10"/>
      <c r="F49" s="10"/>
      <c r="G49" s="13"/>
      <c r="H49" s="13"/>
      <c r="I49" s="10"/>
      <c r="K49" s="130" t="s">
        <v>27</v>
      </c>
      <c r="L49" s="130"/>
      <c r="M49" s="130"/>
      <c r="N49" s="130" t="s">
        <v>11</v>
      </c>
      <c r="O49" s="130"/>
      <c r="P49" s="130">
        <f ca="1">P48/U48</f>
        <v>60</v>
      </c>
      <c r="Q49" s="130"/>
      <c r="R49" s="130"/>
      <c r="T49" s="12"/>
      <c r="U49" s="67"/>
      <c r="V49" s="67"/>
      <c r="W49" s="67"/>
      <c r="X49" s="10"/>
      <c r="Y49" s="10"/>
      <c r="Z49" s="10"/>
      <c r="AA49" s="17"/>
      <c r="AB49" s="17"/>
      <c r="AC49" s="13"/>
      <c r="AD49" s="13"/>
      <c r="AE49" s="33"/>
      <c r="AF49" s="33"/>
      <c r="AG49" s="33"/>
      <c r="AH49" s="33"/>
      <c r="AI49" s="23"/>
      <c r="AJ49" s="13"/>
      <c r="AK49" s="13"/>
    </row>
    <row r="50" spans="1:37" s="8" customFormat="1" ht="26.25" customHeight="1" x14ac:dyDescent="0.2">
      <c r="A50" s="12" t="s">
        <v>19</v>
      </c>
      <c r="B50" s="12"/>
      <c r="C50" s="128" t="s">
        <v>27</v>
      </c>
      <c r="D50" s="128"/>
      <c r="E50" s="128"/>
      <c r="F50" s="10" t="s">
        <v>36</v>
      </c>
      <c r="G50" s="10"/>
      <c r="H50" s="14"/>
      <c r="I50" s="128">
        <f ca="1">I20</f>
        <v>150</v>
      </c>
      <c r="J50" s="128"/>
      <c r="K50" s="128"/>
      <c r="L50" s="10" t="s">
        <v>57</v>
      </c>
      <c r="N50" s="10"/>
      <c r="O50" s="10"/>
      <c r="P50" s="128">
        <f ca="1">P20</f>
        <v>750</v>
      </c>
      <c r="Q50" s="128"/>
      <c r="R50" s="128"/>
      <c r="S50" s="13" t="s">
        <v>61</v>
      </c>
      <c r="T50" s="13"/>
      <c r="U50" s="12"/>
      <c r="V50" s="12"/>
      <c r="W50" s="10"/>
      <c r="X50" s="174">
        <f ca="1">INT(RAND()*(7-3)+3)*100</f>
        <v>300</v>
      </c>
      <c r="Y50" s="174"/>
      <c r="Z50" s="174"/>
      <c r="AA50" s="13"/>
      <c r="AB50" s="10"/>
      <c r="AC50" s="10"/>
      <c r="AD50" s="12"/>
      <c r="AE50" s="12"/>
      <c r="AF50" s="10"/>
      <c r="AG50" s="10"/>
      <c r="AH50" s="14"/>
      <c r="AI50" s="14"/>
      <c r="AJ50" s="10"/>
      <c r="AK50" s="10"/>
    </row>
    <row r="51" spans="1:37" s="8" customFormat="1" ht="26.25" customHeight="1" x14ac:dyDescent="0.2">
      <c r="A51" s="129">
        <v>1.6</v>
      </c>
      <c r="B51" s="129"/>
      <c r="C51" s="13" t="s">
        <v>6</v>
      </c>
      <c r="D51" s="13"/>
      <c r="E51" s="13"/>
      <c r="F51" s="130" t="str">
        <f>C50</f>
        <v>□</v>
      </c>
      <c r="G51" s="130"/>
      <c r="H51" s="130"/>
      <c r="I51" s="130" t="s">
        <v>10</v>
      </c>
      <c r="J51" s="130"/>
      <c r="K51" s="130">
        <f ca="1">I50*0.01</f>
        <v>1.5</v>
      </c>
      <c r="L51" s="130"/>
      <c r="M51" s="130"/>
      <c r="N51" s="130" t="s">
        <v>11</v>
      </c>
      <c r="O51" s="130"/>
      <c r="P51" s="130">
        <f ca="1">P50</f>
        <v>750</v>
      </c>
      <c r="Q51" s="130"/>
      <c r="R51" s="130"/>
      <c r="S51" s="13"/>
      <c r="V51" s="13"/>
      <c r="W51" s="13"/>
      <c r="X51" s="13"/>
      <c r="Y51" s="13"/>
      <c r="Z51" s="13"/>
      <c r="AA51" s="13"/>
      <c r="AB51" s="13"/>
    </row>
    <row r="52" spans="1:37" s="8" customFormat="1" ht="26.25" customHeight="1" x14ac:dyDescent="0.2">
      <c r="A52" s="12" t="s">
        <v>2</v>
      </c>
      <c r="B52" s="12"/>
      <c r="C52" s="10"/>
      <c r="D52" s="10"/>
      <c r="E52" s="10"/>
      <c r="F52" s="10"/>
      <c r="G52" s="13"/>
      <c r="H52" s="13"/>
      <c r="I52" s="10"/>
      <c r="K52" s="130" t="s">
        <v>27</v>
      </c>
      <c r="L52" s="130"/>
      <c r="M52" s="130"/>
      <c r="N52" s="130" t="s">
        <v>11</v>
      </c>
      <c r="O52" s="130"/>
      <c r="P52" s="130">
        <f ca="1">P51</f>
        <v>750</v>
      </c>
      <c r="Q52" s="130"/>
      <c r="R52" s="130"/>
      <c r="S52" s="23" t="s">
        <v>63</v>
      </c>
      <c r="T52" s="22"/>
      <c r="U52" s="130">
        <f ca="1">K51</f>
        <v>1.5</v>
      </c>
      <c r="V52" s="130"/>
      <c r="W52" s="130"/>
      <c r="X52" s="10"/>
      <c r="Y52" s="10"/>
      <c r="Z52" s="10"/>
      <c r="AA52" s="17"/>
      <c r="AB52" s="17"/>
      <c r="AC52" s="26"/>
      <c r="AD52" s="24"/>
      <c r="AE52" s="131">
        <f ca="1">P53</f>
        <v>500</v>
      </c>
      <c r="AF52" s="131"/>
      <c r="AG52" s="131"/>
      <c r="AH52" s="131"/>
      <c r="AI52" s="25"/>
      <c r="AJ52" s="24"/>
      <c r="AK52" s="27"/>
    </row>
    <row r="53" spans="1:37" s="8" customFormat="1" ht="26.25" customHeight="1" x14ac:dyDescent="0.2">
      <c r="A53" s="12"/>
      <c r="B53" s="12"/>
      <c r="C53" s="10"/>
      <c r="D53" s="10"/>
      <c r="E53" s="10"/>
      <c r="F53" s="10"/>
      <c r="G53" s="13"/>
      <c r="H53" s="13"/>
      <c r="I53" s="10"/>
      <c r="K53" s="130" t="s">
        <v>27</v>
      </c>
      <c r="L53" s="130"/>
      <c r="M53" s="130"/>
      <c r="N53" s="130" t="s">
        <v>11</v>
      </c>
      <c r="O53" s="130"/>
      <c r="P53" s="130">
        <f ca="1">P52/U52</f>
        <v>500</v>
      </c>
      <c r="Q53" s="130"/>
      <c r="R53" s="130"/>
      <c r="T53" s="12"/>
      <c r="U53" s="67"/>
      <c r="V53" s="67"/>
      <c r="W53" s="67"/>
      <c r="X53" s="10"/>
      <c r="Y53" s="10"/>
      <c r="Z53" s="10"/>
      <c r="AA53" s="17"/>
      <c r="AB53" s="17"/>
      <c r="AC53" s="13"/>
      <c r="AD53" s="13"/>
      <c r="AE53" s="33"/>
      <c r="AF53" s="33"/>
      <c r="AG53" s="33"/>
      <c r="AH53" s="33"/>
      <c r="AI53" s="23"/>
      <c r="AJ53" s="13"/>
      <c r="AK53" s="13"/>
    </row>
    <row r="54" spans="1:37" s="8" customFormat="1" ht="26.25" customHeight="1" x14ac:dyDescent="0.2">
      <c r="A54" s="12" t="s">
        <v>20</v>
      </c>
      <c r="B54" s="12"/>
      <c r="C54" s="128" t="s">
        <v>27</v>
      </c>
      <c r="D54" s="128"/>
      <c r="E54" s="128"/>
      <c r="F54" s="10" t="s">
        <v>37</v>
      </c>
      <c r="G54" s="10"/>
      <c r="H54" s="14"/>
      <c r="I54" s="128">
        <f ca="1">I23</f>
        <v>240</v>
      </c>
      <c r="J54" s="128"/>
      <c r="K54" s="128"/>
      <c r="L54" s="10" t="s">
        <v>57</v>
      </c>
      <c r="N54" s="10"/>
      <c r="O54" s="10"/>
      <c r="P54" s="128">
        <f ca="1">P23</f>
        <v>2160</v>
      </c>
      <c r="Q54" s="128"/>
      <c r="R54" s="128"/>
      <c r="S54" s="10" t="s">
        <v>62</v>
      </c>
      <c r="T54" s="13"/>
      <c r="U54" s="12"/>
      <c r="V54" s="12"/>
      <c r="W54" s="10"/>
      <c r="X54" s="174">
        <f ca="1">INT(RAND()*(10-7)+7)*100</f>
        <v>800</v>
      </c>
      <c r="Y54" s="174"/>
      <c r="Z54" s="174"/>
      <c r="AA54" s="13"/>
      <c r="AB54" s="10"/>
      <c r="AC54" s="10"/>
      <c r="AD54" s="12"/>
      <c r="AE54" s="12"/>
      <c r="AF54" s="10"/>
      <c r="AG54" s="10"/>
      <c r="AH54" s="14"/>
      <c r="AI54" s="14"/>
      <c r="AJ54" s="10"/>
      <c r="AK54" s="10"/>
    </row>
    <row r="55" spans="1:37" s="8" customFormat="1" ht="26.25" customHeight="1" x14ac:dyDescent="0.2">
      <c r="A55" s="129">
        <v>1.4</v>
      </c>
      <c r="B55" s="129"/>
      <c r="C55" s="13" t="s">
        <v>6</v>
      </c>
      <c r="D55" s="13"/>
      <c r="E55" s="13"/>
      <c r="F55" s="130" t="str">
        <f>C54</f>
        <v>□</v>
      </c>
      <c r="G55" s="130"/>
      <c r="H55" s="130"/>
      <c r="I55" s="130" t="s">
        <v>10</v>
      </c>
      <c r="J55" s="130"/>
      <c r="K55" s="130">
        <f ca="1">I54*0.01</f>
        <v>2.4</v>
      </c>
      <c r="L55" s="130"/>
      <c r="M55" s="130"/>
      <c r="N55" s="130" t="s">
        <v>11</v>
      </c>
      <c r="O55" s="130"/>
      <c r="P55" s="130">
        <f ca="1">P54</f>
        <v>2160</v>
      </c>
      <c r="Q55" s="130"/>
      <c r="R55" s="130"/>
      <c r="S55" s="13"/>
      <c r="V55" s="13"/>
      <c r="W55" s="13"/>
      <c r="X55" s="13"/>
      <c r="Y55" s="13"/>
      <c r="Z55" s="13"/>
      <c r="AA55" s="13"/>
      <c r="AB55" s="13"/>
      <c r="AK55" s="2"/>
    </row>
    <row r="56" spans="1:37" s="8" customFormat="1" ht="26.25" customHeight="1" x14ac:dyDescent="0.2">
      <c r="A56" s="12" t="s">
        <v>2</v>
      </c>
      <c r="B56" s="12"/>
      <c r="C56" s="10"/>
      <c r="D56" s="10"/>
      <c r="E56" s="10"/>
      <c r="F56" s="10"/>
      <c r="G56" s="13"/>
      <c r="H56" s="13"/>
      <c r="I56" s="10"/>
      <c r="K56" s="130" t="s">
        <v>27</v>
      </c>
      <c r="L56" s="130"/>
      <c r="M56" s="130"/>
      <c r="N56" s="130" t="s">
        <v>11</v>
      </c>
      <c r="O56" s="130"/>
      <c r="P56" s="130">
        <f ca="1">P55</f>
        <v>2160</v>
      </c>
      <c r="Q56" s="130"/>
      <c r="R56" s="130"/>
      <c r="S56" s="23" t="s">
        <v>63</v>
      </c>
      <c r="T56" s="22"/>
      <c r="U56" s="130">
        <f ca="1">K55</f>
        <v>2.4</v>
      </c>
      <c r="V56" s="130"/>
      <c r="W56" s="130"/>
      <c r="X56" s="10"/>
      <c r="Y56" s="10"/>
      <c r="Z56" s="10"/>
      <c r="AA56" s="17"/>
      <c r="AB56" s="17"/>
      <c r="AC56" s="26"/>
      <c r="AD56" s="24"/>
      <c r="AE56" s="131">
        <f ca="1">P57</f>
        <v>900</v>
      </c>
      <c r="AF56" s="131"/>
      <c r="AG56" s="131"/>
      <c r="AH56" s="131"/>
      <c r="AI56" s="25"/>
      <c r="AJ56" s="24"/>
      <c r="AK56" s="27"/>
    </row>
    <row r="57" spans="1:37" s="8" customFormat="1" x14ac:dyDescent="0.2">
      <c r="K57" s="130" t="s">
        <v>27</v>
      </c>
      <c r="L57" s="130"/>
      <c r="M57" s="130"/>
      <c r="N57" s="130" t="s">
        <v>11</v>
      </c>
      <c r="O57" s="130"/>
      <c r="P57" s="130">
        <f ca="1">P56/U56</f>
        <v>900</v>
      </c>
      <c r="Q57" s="130"/>
      <c r="R57" s="130"/>
      <c r="T57" s="12"/>
      <c r="U57" s="67"/>
      <c r="V57" s="67"/>
      <c r="W57" s="67"/>
      <c r="X57" s="10"/>
      <c r="Y57" s="10"/>
      <c r="Z57" s="10"/>
      <c r="AA57" s="17"/>
      <c r="AB57" s="17"/>
      <c r="AC57" s="13"/>
      <c r="AD57" s="13"/>
      <c r="AE57" s="33"/>
      <c r="AF57" s="33"/>
      <c r="AG57" s="33"/>
      <c r="AH57" s="33"/>
    </row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pans="1:37" s="8" customFormat="1" x14ac:dyDescent="0.2"/>
    <row r="66" spans="1:37" s="8" customFormat="1" x14ac:dyDescent="0.2"/>
    <row r="67" spans="1:37" s="8" customFormat="1" x14ac:dyDescent="0.2"/>
    <row r="68" spans="1:37" s="8" customFormat="1" x14ac:dyDescent="0.2"/>
    <row r="69" spans="1:37" s="8" customFormat="1" x14ac:dyDescent="0.2"/>
    <row r="70" spans="1:37" s="8" customFormat="1" x14ac:dyDescent="0.2"/>
    <row r="71" spans="1:37" s="8" customFormat="1" x14ac:dyDescent="0.2"/>
    <row r="72" spans="1:37" s="8" customFormat="1" x14ac:dyDescent="0.2"/>
    <row r="73" spans="1:37" s="8" customFormat="1" x14ac:dyDescent="0.2"/>
    <row r="74" spans="1:37" s="8" customFormat="1" x14ac:dyDescent="0.2"/>
    <row r="75" spans="1:37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</sheetData>
  <mergeCells count="164">
    <mergeCell ref="AI1:AJ1"/>
    <mergeCell ref="AI26:AJ26"/>
    <mergeCell ref="J2:K2"/>
    <mergeCell ref="I17:K17"/>
    <mergeCell ref="I20:K20"/>
    <mergeCell ref="I5:K5"/>
    <mergeCell ref="I8:K8"/>
    <mergeCell ref="P11:R11"/>
    <mergeCell ref="I11:K11"/>
    <mergeCell ref="C5:E5"/>
    <mergeCell ref="C20:E20"/>
    <mergeCell ref="C8:E8"/>
    <mergeCell ref="C11:E11"/>
    <mergeCell ref="C14:E14"/>
    <mergeCell ref="C30:E30"/>
    <mergeCell ref="C23:E23"/>
    <mergeCell ref="A15:B15"/>
    <mergeCell ref="A18:B18"/>
    <mergeCell ref="A21:B21"/>
    <mergeCell ref="A24:B24"/>
    <mergeCell ref="C17:E17"/>
    <mergeCell ref="I23:K23"/>
    <mergeCell ref="I30:K30"/>
    <mergeCell ref="A6:B6"/>
    <mergeCell ref="C38:E38"/>
    <mergeCell ref="C34:E34"/>
    <mergeCell ref="A55:B55"/>
    <mergeCell ref="A39:B39"/>
    <mergeCell ref="A9:B9"/>
    <mergeCell ref="A12:B12"/>
    <mergeCell ref="A35:B35"/>
    <mergeCell ref="C54:E54"/>
    <mergeCell ref="A51:B51"/>
    <mergeCell ref="A31:B31"/>
    <mergeCell ref="A43:B43"/>
    <mergeCell ref="C46:E46"/>
    <mergeCell ref="I51:J51"/>
    <mergeCell ref="F35:H35"/>
    <mergeCell ref="C50:E50"/>
    <mergeCell ref="P46:R46"/>
    <mergeCell ref="C42:E42"/>
    <mergeCell ref="N31:O31"/>
    <mergeCell ref="K35:M35"/>
    <mergeCell ref="N35:O35"/>
    <mergeCell ref="I34:K34"/>
    <mergeCell ref="K32:M32"/>
    <mergeCell ref="A47:B47"/>
    <mergeCell ref="I31:J31"/>
    <mergeCell ref="K31:M31"/>
    <mergeCell ref="F31:H31"/>
    <mergeCell ref="I42:K42"/>
    <mergeCell ref="U36:W36"/>
    <mergeCell ref="K37:M37"/>
    <mergeCell ref="N37:O37"/>
    <mergeCell ref="P37:R37"/>
    <mergeCell ref="N36:O36"/>
    <mergeCell ref="P36:R36"/>
    <mergeCell ref="P40:R40"/>
    <mergeCell ref="I35:J35"/>
    <mergeCell ref="K36:M36"/>
    <mergeCell ref="AE44:AH44"/>
    <mergeCell ref="P47:R47"/>
    <mergeCell ref="AE36:AH36"/>
    <mergeCell ref="P39:R39"/>
    <mergeCell ref="AE32:AH32"/>
    <mergeCell ref="P35:R35"/>
    <mergeCell ref="X23:Z23"/>
    <mergeCell ref="F51:H51"/>
    <mergeCell ref="AE40:AH40"/>
    <mergeCell ref="F43:H43"/>
    <mergeCell ref="I43:J43"/>
    <mergeCell ref="K43:M43"/>
    <mergeCell ref="N43:O43"/>
    <mergeCell ref="AE48:AH48"/>
    <mergeCell ref="X46:Z46"/>
    <mergeCell ref="X42:Z42"/>
    <mergeCell ref="N40:O40"/>
    <mergeCell ref="F39:H39"/>
    <mergeCell ref="I39:J39"/>
    <mergeCell ref="K39:M39"/>
    <mergeCell ref="N39:O39"/>
    <mergeCell ref="N32:O32"/>
    <mergeCell ref="K33:M33"/>
    <mergeCell ref="I38:K38"/>
    <mergeCell ref="AE56:AH56"/>
    <mergeCell ref="AE52:AH52"/>
    <mergeCell ref="P55:R55"/>
    <mergeCell ref="I54:K54"/>
    <mergeCell ref="K53:M53"/>
    <mergeCell ref="N53:O53"/>
    <mergeCell ref="K56:M56"/>
    <mergeCell ref="N56:O56"/>
    <mergeCell ref="P56:R56"/>
    <mergeCell ref="U56:W56"/>
    <mergeCell ref="F55:H55"/>
    <mergeCell ref="I55:J55"/>
    <mergeCell ref="K55:M55"/>
    <mergeCell ref="N55:O55"/>
    <mergeCell ref="K51:M51"/>
    <mergeCell ref="N51:O51"/>
    <mergeCell ref="I14:K14"/>
    <mergeCell ref="I50:K50"/>
    <mergeCell ref="P23:R23"/>
    <mergeCell ref="P17:R17"/>
    <mergeCell ref="P20:R20"/>
    <mergeCell ref="P51:R51"/>
    <mergeCell ref="N33:O33"/>
    <mergeCell ref="F47:H47"/>
    <mergeCell ref="I47:J47"/>
    <mergeCell ref="P38:R38"/>
    <mergeCell ref="X50:Z50"/>
    <mergeCell ref="P54:R54"/>
    <mergeCell ref="X54:Z54"/>
    <mergeCell ref="U48:W48"/>
    <mergeCell ref="U52:W52"/>
    <mergeCell ref="P53:R53"/>
    <mergeCell ref="P5:R5"/>
    <mergeCell ref="P8:R8"/>
    <mergeCell ref="P30:R30"/>
    <mergeCell ref="X30:Z30"/>
    <mergeCell ref="P34:R34"/>
    <mergeCell ref="X34:Z34"/>
    <mergeCell ref="P32:R32"/>
    <mergeCell ref="U32:W32"/>
    <mergeCell ref="P33:R33"/>
    <mergeCell ref="P31:R31"/>
    <mergeCell ref="X5:Z5"/>
    <mergeCell ref="X8:Z8"/>
    <mergeCell ref="X11:Z11"/>
    <mergeCell ref="X14:Z14"/>
    <mergeCell ref="X17:Z17"/>
    <mergeCell ref="X20:Z20"/>
    <mergeCell ref="P14:R14"/>
    <mergeCell ref="X38:Z38"/>
    <mergeCell ref="P42:R42"/>
    <mergeCell ref="K44:M44"/>
    <mergeCell ref="N44:O44"/>
    <mergeCell ref="P44:R44"/>
    <mergeCell ref="U44:W44"/>
    <mergeCell ref="U40:W40"/>
    <mergeCell ref="K41:M41"/>
    <mergeCell ref="N41:O41"/>
    <mergeCell ref="P41:R41"/>
    <mergeCell ref="K40:M40"/>
    <mergeCell ref="P43:R43"/>
    <mergeCell ref="K45:M45"/>
    <mergeCell ref="N45:O45"/>
    <mergeCell ref="P45:R45"/>
    <mergeCell ref="K48:M48"/>
    <mergeCell ref="N48:O48"/>
    <mergeCell ref="P48:R48"/>
    <mergeCell ref="I46:K46"/>
    <mergeCell ref="K47:M47"/>
    <mergeCell ref="N47:O47"/>
    <mergeCell ref="K57:M57"/>
    <mergeCell ref="N57:O57"/>
    <mergeCell ref="P57:R57"/>
    <mergeCell ref="K49:M49"/>
    <mergeCell ref="N49:O49"/>
    <mergeCell ref="P49:R49"/>
    <mergeCell ref="K52:M52"/>
    <mergeCell ref="N52:O52"/>
    <mergeCell ref="P52:R52"/>
    <mergeCell ref="P50:R50"/>
  </mergeCells>
  <phoneticPr fontId="3"/>
  <pageMargins left="0.98425196850393704" right="0.98425196850393704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4">
    <tabColor indexed="10"/>
  </sheetPr>
  <dimension ref="A1:AL106"/>
  <sheetViews>
    <sheetView topLeftCell="A13" workbookViewId="0">
      <selection activeCell="AM56" sqref="AM56"/>
    </sheetView>
  </sheetViews>
  <sheetFormatPr defaultRowHeight="17.25" x14ac:dyDescent="0.2"/>
  <cols>
    <col min="1" max="24" width="1.69921875" customWidth="1"/>
    <col min="25" max="25" width="2.296875" customWidth="1"/>
    <col min="26" max="28" width="1.69921875" customWidth="1"/>
    <col min="29" max="29" width="2.19921875" customWidth="1"/>
    <col min="30" max="36" width="1.69921875" customWidth="1"/>
    <col min="37" max="37" width="2.5" customWidth="1"/>
  </cols>
  <sheetData>
    <row r="1" spans="1:38" ht="24.95" customHeight="1" x14ac:dyDescent="0.2">
      <c r="D1" s="1" t="s">
        <v>68</v>
      </c>
      <c r="AG1" s="2" t="s">
        <v>0</v>
      </c>
      <c r="AH1" s="2"/>
      <c r="AI1" s="126">
        <v>22</v>
      </c>
      <c r="AJ1" s="126"/>
    </row>
    <row r="2" spans="1:38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4.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8" ht="22.5" customHeight="1" x14ac:dyDescent="0.2">
      <c r="A4" s="29" t="s">
        <v>18</v>
      </c>
      <c r="Q4" s="7"/>
      <c r="R4" s="8"/>
      <c r="S4" s="8"/>
      <c r="T4" s="8"/>
      <c r="U4" s="8"/>
      <c r="V4" s="8"/>
      <c r="W4" s="8"/>
      <c r="X4" s="8"/>
      <c r="Y4" s="30" t="s">
        <v>21</v>
      </c>
      <c r="AA4" s="30"/>
      <c r="AB4" s="30"/>
      <c r="AD4" s="30"/>
      <c r="AE4" s="30"/>
      <c r="AF4" s="30"/>
      <c r="AG4" s="31"/>
      <c r="AH4" s="31"/>
      <c r="AI4" s="31"/>
      <c r="AJ4" s="31"/>
    </row>
    <row r="5" spans="1:38" s="8" customFormat="1" ht="33.75" customHeight="1" x14ac:dyDescent="0.2">
      <c r="A5" s="12" t="s">
        <v>9</v>
      </c>
      <c r="B5" s="12"/>
      <c r="C5" s="34" t="s">
        <v>69</v>
      </c>
      <c r="D5" s="34"/>
      <c r="E5" s="34"/>
      <c r="F5" s="34"/>
      <c r="G5" s="34"/>
      <c r="H5" s="35"/>
      <c r="I5" s="36"/>
      <c r="J5" s="177">
        <f ca="1">INT(RAND()*(30-23)+23)*100</f>
        <v>2900</v>
      </c>
      <c r="K5" s="177"/>
      <c r="L5" s="177"/>
      <c r="M5" s="34" t="s">
        <v>70</v>
      </c>
      <c r="N5" s="34"/>
      <c r="O5" s="34"/>
      <c r="P5" s="34"/>
      <c r="Q5" s="34"/>
      <c r="R5" s="34"/>
      <c r="S5" s="34"/>
      <c r="T5" s="165">
        <f ca="1">INT(RAND()*(7-3)+3)*10+5</f>
        <v>55</v>
      </c>
      <c r="U5" s="165"/>
      <c r="V5" s="34" t="s">
        <v>71</v>
      </c>
      <c r="W5" s="34"/>
      <c r="X5" s="34"/>
      <c r="Y5" s="34"/>
      <c r="Z5" s="35"/>
      <c r="AA5" s="36"/>
      <c r="AB5" s="34"/>
      <c r="AD5" s="34"/>
      <c r="AE5" s="34"/>
      <c r="AF5" s="36"/>
      <c r="AG5" s="34"/>
      <c r="AH5" s="35"/>
      <c r="AI5" s="35"/>
      <c r="AJ5" s="34"/>
      <c r="AK5" s="34"/>
      <c r="AL5" s="36"/>
    </row>
    <row r="6" spans="1:38" s="8" customFormat="1" ht="33.75" customHeight="1" x14ac:dyDescent="0.2">
      <c r="A6" s="32"/>
      <c r="B6" s="32"/>
      <c r="C6" s="34" t="s">
        <v>72</v>
      </c>
      <c r="D6" s="34"/>
      <c r="E6" s="3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D6" s="68"/>
      <c r="AE6" s="68"/>
      <c r="AF6" s="68"/>
      <c r="AK6" s="36"/>
      <c r="AL6" s="36" t="s">
        <v>64</v>
      </c>
    </row>
    <row r="7" spans="1:38" s="8" customFormat="1" ht="33.75" customHeight="1" x14ac:dyDescent="0.2">
      <c r="A7" s="12"/>
      <c r="B7" s="12"/>
      <c r="C7" s="34" t="s">
        <v>22</v>
      </c>
      <c r="D7" s="10"/>
      <c r="E7" s="10"/>
      <c r="F7" s="10"/>
      <c r="G7" s="13"/>
      <c r="H7" s="13"/>
      <c r="I7" s="10"/>
      <c r="L7" s="10"/>
      <c r="M7" s="10"/>
      <c r="N7" s="14"/>
      <c r="O7" s="14"/>
      <c r="P7" s="13"/>
      <c r="Q7" s="13"/>
      <c r="T7" s="12"/>
      <c r="U7" s="12"/>
      <c r="V7" s="10"/>
      <c r="W7" s="10"/>
      <c r="X7" s="10"/>
      <c r="Y7" s="10"/>
      <c r="Z7" s="10"/>
      <c r="AA7" s="17"/>
      <c r="AB7" s="17"/>
      <c r="AC7" s="13"/>
      <c r="AD7" s="13"/>
      <c r="AE7" s="13"/>
      <c r="AF7" s="13"/>
      <c r="AG7" s="13"/>
      <c r="AH7" s="13"/>
      <c r="AI7" s="13"/>
      <c r="AJ7" s="13"/>
      <c r="AK7" s="13"/>
      <c r="AL7" s="8" t="s">
        <v>30</v>
      </c>
    </row>
    <row r="8" spans="1:38" s="8" customFormat="1" ht="33.75" customHeight="1" x14ac:dyDescent="0.2">
      <c r="A8" s="12"/>
      <c r="B8" s="12"/>
      <c r="C8" s="10"/>
      <c r="D8" s="10"/>
      <c r="E8" s="10"/>
      <c r="F8" s="10"/>
      <c r="G8" s="10"/>
      <c r="H8" s="14"/>
      <c r="J8" s="10"/>
      <c r="K8" s="10"/>
      <c r="L8" s="10"/>
      <c r="N8" s="10"/>
      <c r="O8" s="10"/>
      <c r="P8" s="10"/>
      <c r="Q8" s="10"/>
      <c r="R8" s="13"/>
      <c r="S8" s="13"/>
      <c r="T8" s="13"/>
      <c r="U8" s="12"/>
      <c r="V8" s="12"/>
      <c r="W8" s="10"/>
      <c r="X8" s="10"/>
      <c r="Y8" s="10"/>
      <c r="Z8" s="14"/>
      <c r="AA8" s="13"/>
      <c r="AB8" s="10"/>
      <c r="AC8" s="10"/>
      <c r="AD8" s="12"/>
      <c r="AE8" s="12"/>
      <c r="AF8" s="10"/>
      <c r="AG8" s="10"/>
      <c r="AH8" s="14"/>
      <c r="AI8" s="14"/>
      <c r="AJ8" s="10"/>
      <c r="AK8" s="10"/>
    </row>
    <row r="9" spans="1:38" s="8" customFormat="1" ht="33.75" customHeight="1" x14ac:dyDescent="0.2">
      <c r="A9" s="12"/>
      <c r="B9" s="12"/>
      <c r="C9" s="10" t="s">
        <v>6</v>
      </c>
      <c r="D9" s="10"/>
      <c r="E9" s="10"/>
      <c r="F9" s="10"/>
      <c r="G9" s="10"/>
      <c r="H9" s="14"/>
      <c r="J9" s="10"/>
      <c r="K9" s="10"/>
      <c r="L9" s="10"/>
      <c r="N9" s="10"/>
      <c r="O9" s="10"/>
      <c r="P9" s="10"/>
      <c r="Q9" s="10"/>
      <c r="R9" s="13"/>
      <c r="S9" s="13"/>
      <c r="T9" s="13"/>
      <c r="U9" s="12"/>
      <c r="V9" s="12"/>
      <c r="W9" s="10"/>
      <c r="X9" s="10"/>
      <c r="Y9" s="10"/>
      <c r="Z9" s="14"/>
      <c r="AA9" s="13"/>
      <c r="AB9" s="10"/>
      <c r="AC9" s="10"/>
      <c r="AD9" s="12"/>
      <c r="AE9" s="12"/>
      <c r="AF9" s="10"/>
      <c r="AG9" s="10"/>
      <c r="AH9" s="14"/>
      <c r="AI9" s="14"/>
      <c r="AJ9" s="10"/>
      <c r="AK9" s="10"/>
    </row>
    <row r="10" spans="1:38" s="8" customFormat="1" ht="33.75" customHeight="1" x14ac:dyDescent="0.2">
      <c r="A10" s="32"/>
      <c r="B10" s="3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V10" s="13"/>
      <c r="W10" s="13"/>
      <c r="X10" s="13"/>
      <c r="Y10" s="13"/>
      <c r="Z10" s="13"/>
      <c r="AA10" s="13"/>
      <c r="AB10" s="13"/>
    </row>
    <row r="11" spans="1:38" s="8" customFormat="1" ht="33.75" customHeight="1" x14ac:dyDescent="0.2">
      <c r="A11" s="12"/>
      <c r="B11" s="12"/>
      <c r="D11" s="10"/>
      <c r="E11" s="10"/>
      <c r="F11" s="10"/>
      <c r="G11" s="13"/>
      <c r="H11" s="13"/>
      <c r="I11" s="10"/>
      <c r="L11" s="10"/>
      <c r="M11" s="10"/>
      <c r="Q11" s="13"/>
      <c r="V11" s="10"/>
      <c r="W11" s="10"/>
      <c r="X11" s="10"/>
      <c r="Y11" s="10"/>
      <c r="Z11" s="10"/>
      <c r="AA11" s="10"/>
      <c r="AB11" s="13"/>
      <c r="AC11" s="13"/>
      <c r="AD11" s="13"/>
      <c r="AE11" s="150"/>
      <c r="AF11" s="151"/>
      <c r="AG11" s="151"/>
      <c r="AH11" s="151"/>
      <c r="AI11" s="151"/>
      <c r="AJ11" s="151"/>
      <c r="AK11" s="152"/>
    </row>
    <row r="12" spans="1:38" s="8" customFormat="1" ht="15" customHeight="1" x14ac:dyDescent="0.2">
      <c r="A12" s="12"/>
      <c r="B12" s="12"/>
      <c r="C12" s="10"/>
      <c r="D12" s="10"/>
      <c r="E12" s="10"/>
      <c r="F12" s="10"/>
      <c r="G12" s="10"/>
      <c r="H12" s="14"/>
      <c r="J12" s="10"/>
      <c r="K12" s="10"/>
      <c r="L12" s="10"/>
      <c r="N12" s="10"/>
      <c r="O12" s="10"/>
      <c r="P12" s="10"/>
      <c r="Q12" s="10"/>
      <c r="R12" s="13"/>
      <c r="S12" s="13"/>
      <c r="T12" s="13"/>
      <c r="U12" s="12"/>
      <c r="V12" s="12"/>
      <c r="W12" s="10"/>
      <c r="X12" s="10"/>
      <c r="Y12" s="10"/>
      <c r="Z12" s="14"/>
      <c r="AA12" s="13"/>
      <c r="AB12" s="10"/>
      <c r="AC12" s="10"/>
      <c r="AD12" s="12"/>
      <c r="AE12" s="12"/>
      <c r="AF12" s="10"/>
      <c r="AG12" s="10"/>
      <c r="AH12" s="14"/>
      <c r="AI12" s="14"/>
      <c r="AJ12" s="10"/>
      <c r="AK12" s="10"/>
    </row>
    <row r="13" spans="1:38" s="8" customFormat="1" ht="33.75" customHeight="1" x14ac:dyDescent="0.2">
      <c r="A13" s="164" t="s">
        <v>14</v>
      </c>
      <c r="B13" s="164"/>
      <c r="C13" s="34" t="s">
        <v>73</v>
      </c>
      <c r="D13" s="34"/>
      <c r="E13" s="34"/>
      <c r="F13" s="12"/>
      <c r="G13" s="12"/>
      <c r="H13" s="36"/>
      <c r="I13" s="36"/>
      <c r="J13" s="165">
        <f ca="1">INT(RAND()*(40-33)+33)*100</f>
        <v>3300</v>
      </c>
      <c r="K13" s="165"/>
      <c r="L13" s="165"/>
      <c r="M13" s="34" t="s">
        <v>74</v>
      </c>
      <c r="N13" s="34"/>
      <c r="R13" s="36"/>
      <c r="S13" s="34">
        <f ca="1">INT(RAND()*(5-1)+1)</f>
        <v>3</v>
      </c>
      <c r="T13" s="34" t="s">
        <v>76</v>
      </c>
      <c r="U13" s="36"/>
      <c r="V13" s="36"/>
      <c r="W13" s="36"/>
      <c r="X13" s="34"/>
      <c r="Y13" s="34"/>
      <c r="Z13" s="34"/>
      <c r="AA13" s="34"/>
      <c r="AB13" s="34"/>
      <c r="AC13" s="36"/>
      <c r="AD13" s="36"/>
      <c r="AE13" s="36"/>
      <c r="AF13" s="36"/>
      <c r="AK13" s="36"/>
    </row>
    <row r="14" spans="1:38" s="8" customFormat="1" ht="33.75" customHeight="1" x14ac:dyDescent="0.2">
      <c r="A14" s="12"/>
      <c r="B14" s="12"/>
      <c r="C14" s="34" t="s">
        <v>72</v>
      </c>
      <c r="D14" s="10"/>
      <c r="E14" s="10"/>
      <c r="F14" s="10"/>
      <c r="G14" s="13"/>
      <c r="H14" s="13"/>
      <c r="I14" s="10"/>
      <c r="L14" s="10"/>
      <c r="M14" s="10"/>
      <c r="N14" s="14"/>
      <c r="O14" s="14"/>
      <c r="P14" s="13"/>
      <c r="Q14" s="13"/>
      <c r="T14" s="12"/>
      <c r="U14" s="12"/>
      <c r="V14" s="10"/>
      <c r="W14" s="10"/>
      <c r="X14" s="10"/>
      <c r="Y14" s="10"/>
      <c r="Z14" s="68"/>
      <c r="AA14" s="68"/>
      <c r="AB14" s="68"/>
      <c r="AC14" s="13"/>
      <c r="AD14" s="13"/>
      <c r="AE14" s="13"/>
      <c r="AF14" s="13"/>
      <c r="AG14" s="13"/>
      <c r="AH14" s="13"/>
      <c r="AI14" s="13"/>
      <c r="AJ14" s="13"/>
      <c r="AK14" s="13"/>
      <c r="AL14" s="8" t="s">
        <v>26</v>
      </c>
    </row>
    <row r="15" spans="1:38" s="8" customFormat="1" ht="33.75" customHeight="1" x14ac:dyDescent="0.2">
      <c r="A15" s="12"/>
      <c r="B15" s="12"/>
      <c r="C15" s="34" t="s">
        <v>22</v>
      </c>
      <c r="D15" s="10"/>
      <c r="E15" s="10"/>
      <c r="F15" s="10"/>
      <c r="G15" s="13"/>
      <c r="H15" s="13"/>
      <c r="I15" s="10"/>
      <c r="L15" s="10"/>
      <c r="M15" s="10"/>
      <c r="N15" s="14"/>
      <c r="O15" s="14"/>
      <c r="P15" s="13"/>
      <c r="Q15" s="13"/>
      <c r="T15" s="12"/>
      <c r="U15" s="12"/>
      <c r="V15" s="10"/>
      <c r="W15" s="10"/>
      <c r="X15" s="10"/>
      <c r="Y15" s="10"/>
      <c r="Z15" s="10"/>
      <c r="AA15" s="17"/>
      <c r="AB15" s="17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8" s="8" customFormat="1" ht="33.75" customHeight="1" x14ac:dyDescent="0.2">
      <c r="A16" s="12"/>
      <c r="B16" s="12"/>
      <c r="C16" s="34"/>
      <c r="D16" s="10"/>
      <c r="E16" s="10"/>
      <c r="F16" s="10"/>
      <c r="G16" s="13"/>
      <c r="H16" s="13"/>
      <c r="I16" s="10"/>
      <c r="L16" s="10"/>
      <c r="M16" s="10"/>
      <c r="N16" s="14"/>
      <c r="O16" s="14"/>
      <c r="P16" s="13"/>
      <c r="Q16" s="13"/>
      <c r="T16" s="12"/>
      <c r="U16" s="12"/>
      <c r="V16" s="10"/>
      <c r="W16" s="10"/>
      <c r="X16" s="10"/>
      <c r="Y16" s="10"/>
      <c r="Z16" s="10"/>
      <c r="AA16" s="17"/>
      <c r="AB16" s="17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8" s="8" customFormat="1" ht="33.75" customHeight="1" x14ac:dyDescent="0.2">
      <c r="A17" s="12"/>
      <c r="B17" s="12"/>
      <c r="C17" s="10" t="s">
        <v>6</v>
      </c>
      <c r="D17" s="10"/>
      <c r="E17" s="10"/>
      <c r="F17" s="10"/>
      <c r="G17" s="10"/>
      <c r="H17" s="14"/>
      <c r="J17" s="10"/>
      <c r="K17" s="10"/>
      <c r="L17" s="10"/>
      <c r="N17" s="10"/>
      <c r="O17" s="10"/>
      <c r="P17" s="10"/>
      <c r="Q17" s="10"/>
      <c r="R17" s="13"/>
      <c r="S17" s="13"/>
      <c r="T17" s="13"/>
      <c r="U17" s="12"/>
      <c r="V17" s="12"/>
      <c r="W17" s="10"/>
      <c r="X17" s="10"/>
      <c r="Y17" s="10"/>
      <c r="Z17" s="14"/>
      <c r="AA17" s="13"/>
      <c r="AB17" s="10"/>
      <c r="AC17" s="10"/>
      <c r="AD17" s="12"/>
      <c r="AE17" s="12"/>
      <c r="AF17" s="10"/>
      <c r="AG17" s="10"/>
      <c r="AH17" s="14"/>
      <c r="AI17" s="14"/>
      <c r="AJ17" s="10"/>
      <c r="AK17" s="10"/>
    </row>
    <row r="18" spans="1:38" s="8" customFormat="1" ht="33.75" customHeight="1" x14ac:dyDescent="0.2">
      <c r="A18" s="32"/>
      <c r="B18" s="3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 s="13"/>
      <c r="W18" s="13"/>
      <c r="X18" s="13"/>
      <c r="Y18" s="13"/>
      <c r="Z18" s="13"/>
      <c r="AA18" s="13"/>
      <c r="AB18" s="13"/>
    </row>
    <row r="19" spans="1:38" s="8" customFormat="1" ht="33.75" customHeight="1" x14ac:dyDescent="0.2">
      <c r="A19" s="12"/>
      <c r="B19" s="12"/>
      <c r="D19" s="10"/>
      <c r="E19" s="10"/>
      <c r="F19" s="10"/>
      <c r="G19" s="13"/>
      <c r="H19" s="13"/>
      <c r="I19" s="10"/>
      <c r="L19" s="10"/>
      <c r="M19" s="10"/>
      <c r="N19" s="165" t="s">
        <v>2</v>
      </c>
      <c r="O19" s="165"/>
      <c r="P19" s="165"/>
      <c r="Q19" s="13"/>
      <c r="W19" s="10"/>
      <c r="X19" s="10"/>
      <c r="Y19" s="10"/>
      <c r="Z19" s="10"/>
      <c r="AA19" s="10"/>
      <c r="AB19" s="13"/>
      <c r="AC19" s="13"/>
      <c r="AD19" s="13"/>
      <c r="AE19" s="150"/>
      <c r="AF19" s="151"/>
      <c r="AG19" s="151"/>
      <c r="AH19" s="151"/>
      <c r="AI19" s="151"/>
      <c r="AJ19" s="151"/>
      <c r="AK19" s="152"/>
    </row>
    <row r="20" spans="1:38" s="8" customFormat="1" ht="15" customHeight="1" x14ac:dyDescent="0.2">
      <c r="A20" s="12"/>
      <c r="B20" s="12"/>
      <c r="C20" s="10"/>
      <c r="D20" s="10"/>
      <c r="E20" s="10"/>
      <c r="F20" s="10"/>
      <c r="G20" s="10"/>
      <c r="H20" s="14"/>
      <c r="J20" s="10"/>
      <c r="K20" s="10"/>
      <c r="L20" s="10"/>
      <c r="N20" s="10"/>
      <c r="O20" s="10"/>
      <c r="P20" s="10"/>
      <c r="Q20" s="10"/>
      <c r="R20" s="13"/>
      <c r="S20" s="13"/>
      <c r="T20" s="13"/>
      <c r="U20" s="12"/>
      <c r="V20" s="12"/>
      <c r="W20" s="10"/>
      <c r="X20" s="10"/>
      <c r="Y20" s="10"/>
      <c r="Z20" s="14"/>
      <c r="AA20" s="13"/>
      <c r="AB20" s="10"/>
      <c r="AC20" s="10"/>
      <c r="AD20" s="12"/>
      <c r="AE20" s="12"/>
      <c r="AF20" s="10"/>
      <c r="AG20" s="10"/>
      <c r="AH20" s="14"/>
      <c r="AI20" s="14"/>
      <c r="AJ20" s="10"/>
      <c r="AK20" s="10"/>
    </row>
    <row r="21" spans="1:38" s="8" customFormat="1" ht="33.75" customHeight="1" x14ac:dyDescent="0.2">
      <c r="A21" s="12" t="s">
        <v>15</v>
      </c>
      <c r="B21" s="12"/>
      <c r="C21" s="171">
        <f ca="1">INT(RAND()*(13-8)+8)*100</f>
        <v>900</v>
      </c>
      <c r="D21" s="171"/>
      <c r="E21" s="171"/>
      <c r="F21" s="34" t="s">
        <v>277</v>
      </c>
      <c r="G21" s="13"/>
      <c r="H21" s="13"/>
      <c r="I21" s="10"/>
      <c r="N21" s="35"/>
      <c r="O21" s="35"/>
      <c r="P21" s="35"/>
      <c r="Q21" s="36"/>
      <c r="T21" s="12"/>
      <c r="U21" s="12"/>
      <c r="V21" s="10"/>
      <c r="W21" s="10"/>
      <c r="X21" s="10"/>
      <c r="Y21" s="10"/>
      <c r="Z21" s="10"/>
      <c r="AA21" s="10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8" t="s">
        <v>65</v>
      </c>
    </row>
    <row r="22" spans="1:38" s="8" customFormat="1" ht="33.75" customHeight="1" x14ac:dyDescent="0.2">
      <c r="A22" s="12"/>
      <c r="B22" s="12"/>
      <c r="C22" s="34" t="s">
        <v>72</v>
      </c>
      <c r="D22" s="67"/>
      <c r="E22" s="67"/>
      <c r="F22" s="34"/>
      <c r="G22" s="13"/>
      <c r="H22" s="13"/>
      <c r="I22" s="10"/>
      <c r="N22" s="35"/>
      <c r="O22" s="35"/>
      <c r="P22" s="35"/>
      <c r="Q22" s="36"/>
      <c r="T22" s="12"/>
      <c r="U22" s="12"/>
      <c r="V22" s="10"/>
      <c r="W22" s="10"/>
      <c r="X22" s="10"/>
      <c r="Y22" s="10"/>
      <c r="Z22" s="10"/>
      <c r="AA22" s="10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8" s="8" customFormat="1" ht="33.75" customHeight="1" x14ac:dyDescent="0.2">
      <c r="A23" s="12"/>
      <c r="B23" s="12"/>
      <c r="C23" s="34" t="s">
        <v>22</v>
      </c>
      <c r="D23" s="10"/>
      <c r="E23" s="10"/>
      <c r="F23" s="10"/>
      <c r="G23" s="13"/>
      <c r="H23" s="13"/>
      <c r="I23" s="10"/>
      <c r="L23" s="10"/>
      <c r="M23" s="10"/>
      <c r="N23" s="14"/>
      <c r="O23" s="69"/>
      <c r="P23" s="69"/>
      <c r="Q23" s="69"/>
      <c r="T23" s="12"/>
      <c r="U23" s="12"/>
      <c r="V23" s="10"/>
      <c r="W23" s="10"/>
      <c r="X23" s="10"/>
      <c r="Y23" s="10"/>
      <c r="Z23" s="10"/>
      <c r="AA23" s="17"/>
      <c r="AB23" s="17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8" s="8" customFormat="1" ht="33.75" customHeight="1" x14ac:dyDescent="0.2">
      <c r="A24" s="12"/>
      <c r="B24" s="12"/>
      <c r="C24" s="34"/>
      <c r="D24" s="10"/>
      <c r="E24" s="10"/>
      <c r="F24" s="10"/>
      <c r="G24" s="13"/>
      <c r="H24" s="13"/>
      <c r="I24" s="10"/>
      <c r="L24" s="10"/>
      <c r="M24" s="10"/>
      <c r="N24" s="14"/>
      <c r="O24" s="14"/>
      <c r="P24" s="13"/>
      <c r="Q24" s="13"/>
      <c r="T24" s="12"/>
      <c r="U24" s="12"/>
      <c r="V24" s="10"/>
      <c r="W24" s="10"/>
      <c r="X24" s="10"/>
      <c r="Y24" s="10"/>
      <c r="Z24" s="10"/>
      <c r="AA24" s="17"/>
      <c r="AB24" s="17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8" s="8" customFormat="1" ht="33.75" customHeight="1" x14ac:dyDescent="0.2">
      <c r="A25" s="12"/>
      <c r="B25" s="12"/>
      <c r="C25" s="10" t="s">
        <v>6</v>
      </c>
      <c r="D25" s="10"/>
      <c r="E25" s="10"/>
      <c r="F25" s="10"/>
      <c r="G25" s="10"/>
      <c r="H25" s="14"/>
      <c r="J25" s="10"/>
      <c r="K25" s="10"/>
      <c r="L25" s="10"/>
      <c r="N25" s="10"/>
      <c r="O25" s="10"/>
      <c r="P25" s="10"/>
      <c r="Q25" s="10"/>
      <c r="R25" s="13"/>
      <c r="S25" s="13"/>
      <c r="T25" s="13"/>
      <c r="U25" s="12"/>
      <c r="V25" s="12"/>
      <c r="W25" s="10"/>
      <c r="X25" s="10"/>
      <c r="Y25" s="10"/>
      <c r="Z25" s="14"/>
      <c r="AA25" s="13"/>
      <c r="AB25" s="10"/>
      <c r="AC25" s="10"/>
      <c r="AD25" s="12"/>
      <c r="AE25" s="12"/>
      <c r="AF25" s="10"/>
      <c r="AG25" s="10"/>
      <c r="AH25" s="14"/>
      <c r="AI25" s="14"/>
      <c r="AJ25" s="10"/>
      <c r="AK25" s="10"/>
    </row>
    <row r="26" spans="1:38" s="8" customFormat="1" ht="33.75" customHeight="1" x14ac:dyDescent="0.2">
      <c r="A26" s="32"/>
      <c r="B26" s="3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V26" s="13"/>
      <c r="W26" s="13"/>
      <c r="X26" s="13"/>
      <c r="Y26" s="13"/>
      <c r="Z26" s="13"/>
      <c r="AA26" s="13"/>
      <c r="AB26" s="13"/>
    </row>
    <row r="27" spans="1:38" s="8" customFormat="1" ht="33.75" customHeight="1" x14ac:dyDescent="0.2">
      <c r="A27" s="12"/>
      <c r="B27" s="12"/>
      <c r="D27" s="10"/>
      <c r="E27" s="10"/>
      <c r="F27" s="10"/>
      <c r="G27" s="13"/>
      <c r="H27" s="13"/>
      <c r="I27" s="10"/>
      <c r="L27" s="10"/>
      <c r="M27" s="10"/>
      <c r="N27" s="14"/>
      <c r="O27" s="14"/>
      <c r="P27" s="13"/>
      <c r="Q27" s="13"/>
      <c r="T27" s="12"/>
      <c r="U27" s="12"/>
      <c r="V27" s="10"/>
      <c r="W27" s="10"/>
      <c r="X27" s="10"/>
      <c r="Y27" s="10"/>
      <c r="Z27" s="10"/>
      <c r="AA27" s="10"/>
      <c r="AB27" s="13"/>
      <c r="AC27" s="13"/>
      <c r="AD27" s="13"/>
      <c r="AE27" s="150"/>
      <c r="AF27" s="151"/>
      <c r="AG27" s="151"/>
      <c r="AH27" s="151"/>
      <c r="AI27" s="151"/>
      <c r="AJ27" s="151"/>
      <c r="AK27" s="152"/>
    </row>
    <row r="28" spans="1:38" ht="24.95" customHeight="1" x14ac:dyDescent="0.2">
      <c r="D28" s="1" t="str">
        <f>IF(D1="","",D1)</f>
        <v>割合⑪</v>
      </c>
      <c r="AG28" s="2" t="str">
        <f>IF(AG1="","",AG1)</f>
        <v>№</v>
      </c>
      <c r="AH28" s="2"/>
      <c r="AI28" s="126">
        <f>IF(AI1="","",AI1)</f>
        <v>22</v>
      </c>
      <c r="AJ28" s="126"/>
    </row>
    <row r="29" spans="1:38" ht="21.75" customHeight="1" x14ac:dyDescent="0.2">
      <c r="E29" s="11" t="s">
        <v>5</v>
      </c>
      <c r="F29" s="9"/>
      <c r="G29" s="9"/>
      <c r="Q29" s="15" t="str">
        <f>IF(Q2="","",Q2)</f>
        <v>名前</v>
      </c>
      <c r="R29" s="16"/>
      <c r="S29" s="16"/>
      <c r="T29" s="16"/>
      <c r="U29" s="16" t="str">
        <f>IF(U2="","",U2)</f>
        <v/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8" ht="24.95" customHeight="1" x14ac:dyDescent="0.2">
      <c r="A30" s="6"/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8" ht="22.5" customHeight="1" x14ac:dyDescent="0.2">
      <c r="A31" s="29" t="s">
        <v>18</v>
      </c>
      <c r="Q31" s="7"/>
      <c r="R31" s="8"/>
      <c r="S31" s="8"/>
      <c r="T31" s="8"/>
      <c r="U31" s="8"/>
      <c r="V31" s="8"/>
      <c r="W31" s="8"/>
      <c r="X31" s="8"/>
      <c r="Y31" s="30" t="s">
        <v>21</v>
      </c>
      <c r="AA31" s="30"/>
      <c r="AB31" s="30"/>
      <c r="AD31" s="30"/>
      <c r="AE31" s="30"/>
      <c r="AF31" s="30"/>
      <c r="AG31" s="31"/>
      <c r="AH31" s="31"/>
      <c r="AI31" s="31"/>
      <c r="AJ31" s="31"/>
    </row>
    <row r="32" spans="1:38" s="8" customFormat="1" ht="33.75" customHeight="1" x14ac:dyDescent="0.2">
      <c r="A32" s="12" t="s">
        <v>9</v>
      </c>
      <c r="B32" s="12"/>
      <c r="C32" s="34" t="s">
        <v>69</v>
      </c>
      <c r="D32" s="34"/>
      <c r="E32" s="34"/>
      <c r="F32" s="34"/>
      <c r="G32" s="34"/>
      <c r="H32" s="35"/>
      <c r="I32" s="36"/>
      <c r="J32" s="177">
        <f ca="1">J5</f>
        <v>2900</v>
      </c>
      <c r="K32" s="177"/>
      <c r="L32" s="177"/>
      <c r="M32" s="34" t="s">
        <v>70</v>
      </c>
      <c r="N32" s="34"/>
      <c r="O32" s="34"/>
      <c r="P32" s="34"/>
      <c r="Q32" s="34"/>
      <c r="R32" s="34"/>
      <c r="S32" s="34"/>
      <c r="T32" s="165">
        <f ca="1">T5</f>
        <v>55</v>
      </c>
      <c r="U32" s="165"/>
      <c r="V32" s="34" t="s">
        <v>71</v>
      </c>
      <c r="W32" s="34"/>
      <c r="X32" s="34"/>
      <c r="Y32" s="34"/>
      <c r="Z32" s="35"/>
      <c r="AA32" s="36"/>
      <c r="AB32" s="34"/>
      <c r="AD32" s="34"/>
      <c r="AE32" s="34"/>
      <c r="AF32" s="36"/>
      <c r="AG32" s="34"/>
      <c r="AH32" s="35"/>
      <c r="AI32" s="35"/>
      <c r="AJ32" s="34"/>
      <c r="AK32" s="34"/>
      <c r="AL32" s="36"/>
    </row>
    <row r="33" spans="1:38" s="8" customFormat="1" ht="33.75" customHeight="1" x14ac:dyDescent="0.2">
      <c r="A33" s="32"/>
      <c r="B33" s="32"/>
      <c r="C33" s="34" t="s">
        <v>72</v>
      </c>
      <c r="D33" s="34"/>
      <c r="E33" s="34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D33" s="68"/>
      <c r="AE33" s="68"/>
      <c r="AF33" s="68"/>
      <c r="AK33" s="36"/>
      <c r="AL33" s="36" t="s">
        <v>64</v>
      </c>
    </row>
    <row r="34" spans="1:38" s="8" customFormat="1" ht="33.75" customHeight="1" x14ac:dyDescent="0.2">
      <c r="A34" s="12"/>
      <c r="B34" s="12"/>
      <c r="C34" s="34" t="s">
        <v>22</v>
      </c>
      <c r="D34" s="10"/>
      <c r="E34" s="10"/>
      <c r="F34" s="167">
        <v>0</v>
      </c>
      <c r="G34" s="167"/>
      <c r="H34" s="56" t="s">
        <v>30</v>
      </c>
      <c r="I34" s="56"/>
      <c r="J34" s="56"/>
      <c r="K34" s="56"/>
      <c r="L34" s="56"/>
      <c r="M34" s="176" t="s">
        <v>77</v>
      </c>
      <c r="N34" s="176"/>
      <c r="O34" s="176"/>
      <c r="P34" s="167" t="s">
        <v>78</v>
      </c>
      <c r="Q34" s="167"/>
      <c r="R34" s="56"/>
      <c r="S34" s="56"/>
      <c r="T34" s="167">
        <f ca="1">J32</f>
        <v>2900</v>
      </c>
      <c r="U34" s="167"/>
      <c r="V34" s="167"/>
      <c r="W34" s="167"/>
      <c r="X34" s="56"/>
      <c r="Y34" s="58" t="s">
        <v>82</v>
      </c>
      <c r="Z34" s="56"/>
      <c r="AA34" s="56"/>
      <c r="AB34" s="56"/>
      <c r="AC34" s="56"/>
      <c r="AD34" s="13"/>
      <c r="AE34" s="13"/>
      <c r="AF34" s="13"/>
      <c r="AG34" s="13"/>
      <c r="AH34" s="13"/>
      <c r="AI34" s="13"/>
      <c r="AJ34" s="13"/>
      <c r="AK34" s="13"/>
      <c r="AL34" s="8" t="s">
        <v>75</v>
      </c>
    </row>
    <row r="35" spans="1:38" s="8" customFormat="1" ht="7.5" customHeight="1" x14ac:dyDescent="0.2">
      <c r="A35" s="12"/>
      <c r="B35" s="12"/>
      <c r="C35" s="34"/>
      <c r="D35" s="10"/>
      <c r="E35" s="10"/>
      <c r="F35" s="37"/>
      <c r="G35" s="38"/>
      <c r="H35" s="39"/>
      <c r="I35" s="40"/>
      <c r="J35" s="41"/>
      <c r="K35" s="41"/>
      <c r="L35" s="40"/>
      <c r="M35" s="40"/>
      <c r="N35" s="42"/>
      <c r="O35" s="42"/>
      <c r="P35" s="61"/>
      <c r="Q35" s="39"/>
      <c r="R35" s="41"/>
      <c r="S35" s="41"/>
      <c r="T35" s="43"/>
      <c r="U35" s="50"/>
      <c r="V35" s="40"/>
      <c r="W35" s="40"/>
      <c r="X35" s="40"/>
      <c r="Y35" s="40"/>
      <c r="Z35" s="40"/>
      <c r="AA35" s="44"/>
      <c r="AB35" s="17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8" s="8" customFormat="1" ht="7.5" customHeight="1" x14ac:dyDescent="0.2">
      <c r="A36" s="12"/>
      <c r="B36" s="12"/>
      <c r="C36" s="10"/>
      <c r="D36" s="10"/>
      <c r="E36" s="10"/>
      <c r="F36" s="37"/>
      <c r="G36" s="47"/>
      <c r="H36" s="45"/>
      <c r="I36" s="46"/>
      <c r="J36" s="47"/>
      <c r="K36" s="47"/>
      <c r="L36" s="47"/>
      <c r="M36" s="46"/>
      <c r="N36" s="47"/>
      <c r="O36" s="47"/>
      <c r="P36" s="60"/>
      <c r="Q36" s="47"/>
      <c r="R36" s="48"/>
      <c r="S36" s="48"/>
      <c r="T36" s="48"/>
      <c r="U36" s="51"/>
      <c r="V36" s="49"/>
      <c r="W36" s="47"/>
      <c r="X36" s="47"/>
      <c r="Y36" s="47"/>
      <c r="Z36" s="45"/>
      <c r="AA36" s="48"/>
      <c r="AB36" s="10"/>
      <c r="AC36" s="10"/>
      <c r="AD36" s="12"/>
      <c r="AE36" s="12"/>
      <c r="AF36" s="10"/>
      <c r="AG36" s="10"/>
      <c r="AH36" s="14"/>
      <c r="AI36" s="14"/>
      <c r="AJ36" s="10"/>
      <c r="AK36" s="10"/>
    </row>
    <row r="37" spans="1:38" s="8" customFormat="1" ht="7.5" customHeight="1" x14ac:dyDescent="0.2">
      <c r="A37" s="12"/>
      <c r="B37" s="12"/>
      <c r="C37" s="10"/>
      <c r="D37" s="10"/>
      <c r="E37" s="10"/>
      <c r="F37" s="37"/>
      <c r="G37" s="10"/>
      <c r="H37" s="14"/>
      <c r="J37" s="10"/>
      <c r="K37" s="10"/>
      <c r="L37" s="10"/>
      <c r="N37" s="10"/>
      <c r="O37" s="10"/>
      <c r="P37" s="37"/>
      <c r="Q37" s="10"/>
      <c r="R37" s="13"/>
      <c r="S37" s="13"/>
      <c r="T37" s="13"/>
      <c r="U37" s="52"/>
      <c r="V37" s="12"/>
      <c r="W37" s="10"/>
      <c r="X37" s="10"/>
      <c r="Y37" s="10"/>
      <c r="Z37" s="14"/>
      <c r="AA37" s="13"/>
      <c r="AB37" s="10"/>
      <c r="AC37" s="10"/>
      <c r="AD37" s="12"/>
      <c r="AE37" s="12"/>
      <c r="AF37" s="10"/>
      <c r="AG37" s="10"/>
      <c r="AH37" s="14"/>
      <c r="AI37" s="14"/>
      <c r="AJ37" s="10"/>
      <c r="AK37" s="10"/>
    </row>
    <row r="38" spans="1:38" s="8" customFormat="1" ht="14.25" customHeight="1" x14ac:dyDescent="0.2">
      <c r="A38" s="32"/>
      <c r="B38" s="32"/>
      <c r="C38" s="13"/>
      <c r="D38" s="13"/>
      <c r="E38" s="13"/>
      <c r="F38" s="130">
        <v>0</v>
      </c>
      <c r="G38" s="130"/>
      <c r="H38" s="23"/>
      <c r="I38" s="22" t="s">
        <v>67</v>
      </c>
      <c r="J38" s="22"/>
      <c r="K38" s="23"/>
      <c r="L38" s="23"/>
      <c r="M38" s="70" t="s">
        <v>77</v>
      </c>
      <c r="N38" s="70"/>
      <c r="O38" s="170">
        <f ca="1">1-T32/100</f>
        <v>0.44999999999999996</v>
      </c>
      <c r="P38" s="170"/>
      <c r="Q38" s="170"/>
      <c r="R38" s="23"/>
      <c r="S38" s="23"/>
      <c r="T38" s="23"/>
      <c r="U38" s="130">
        <v>1</v>
      </c>
      <c r="V38" s="130"/>
      <c r="W38" s="23"/>
      <c r="X38" s="23"/>
      <c r="Y38" s="59" t="s">
        <v>25</v>
      </c>
      <c r="Z38" s="23"/>
      <c r="AA38" s="23"/>
      <c r="AB38" s="23"/>
      <c r="AC38" s="23"/>
    </row>
    <row r="39" spans="1:38" s="8" customFormat="1" ht="18" customHeight="1" x14ac:dyDescent="0.2">
      <c r="A39" s="32"/>
      <c r="B39" s="32"/>
      <c r="C39" s="13"/>
      <c r="D39" s="13"/>
      <c r="E39" s="13"/>
      <c r="F39" s="33"/>
      <c r="G39" s="33"/>
      <c r="H39" s="23">
        <v>1</v>
      </c>
      <c r="I39" s="23" t="s">
        <v>79</v>
      </c>
      <c r="J39" s="23"/>
      <c r="K39" s="130">
        <f ca="1">T32/100</f>
        <v>0.55000000000000004</v>
      </c>
      <c r="L39" s="130"/>
      <c r="M39" s="130"/>
      <c r="N39" s="23" t="s">
        <v>80</v>
      </c>
      <c r="O39" s="23"/>
      <c r="P39" s="130">
        <f ca="1">O38</f>
        <v>0.44999999999999996</v>
      </c>
      <c r="Q39" s="130"/>
      <c r="R39" s="1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38" s="8" customFormat="1" ht="33.75" customHeight="1" x14ac:dyDescent="0.2">
      <c r="A40" s="12"/>
      <c r="B40" s="12"/>
      <c r="C40" s="10" t="s">
        <v>6</v>
      </c>
      <c r="D40" s="10"/>
      <c r="E40" s="10"/>
      <c r="F40" s="130">
        <f ca="1">T34</f>
        <v>2900</v>
      </c>
      <c r="G40" s="130"/>
      <c r="H40" s="130"/>
      <c r="I40" s="130" t="s">
        <v>10</v>
      </c>
      <c r="J40" s="130"/>
      <c r="K40" s="130">
        <f ca="1">P39</f>
        <v>0.44999999999999996</v>
      </c>
      <c r="L40" s="130"/>
      <c r="M40" s="130"/>
      <c r="N40" s="130" t="s">
        <v>11</v>
      </c>
      <c r="O40" s="130"/>
      <c r="P40" s="130">
        <f ca="1">F40*K40</f>
        <v>1304.9999999999998</v>
      </c>
      <c r="Q40" s="130"/>
      <c r="R40" s="130"/>
      <c r="T40" s="12"/>
      <c r="U40" s="12"/>
      <c r="V40" s="10"/>
      <c r="W40" s="10"/>
      <c r="X40" s="10"/>
      <c r="Y40" s="10"/>
      <c r="Z40" s="10"/>
      <c r="AA40" s="10"/>
      <c r="AB40" s="13"/>
      <c r="AC40" s="13"/>
      <c r="AD40" s="13"/>
      <c r="AE40" s="18"/>
      <c r="AF40" s="131">
        <f ca="1">P40</f>
        <v>1304.9999999999998</v>
      </c>
      <c r="AG40" s="131"/>
      <c r="AH40" s="131"/>
      <c r="AI40" s="21" t="s">
        <v>81</v>
      </c>
      <c r="AJ40" s="19"/>
      <c r="AK40" s="20"/>
    </row>
    <row r="41" spans="1:38" s="8" customFormat="1" ht="22.5" customHeight="1" x14ac:dyDescent="0.2">
      <c r="A41" s="12"/>
      <c r="B41" s="12"/>
      <c r="C41" s="10"/>
      <c r="D41" s="10"/>
      <c r="E41" s="10"/>
      <c r="F41" s="33"/>
      <c r="G41" s="33"/>
      <c r="H41" s="33"/>
      <c r="I41" s="33"/>
      <c r="J41" s="33"/>
      <c r="K41" s="130" t="s">
        <v>7</v>
      </c>
      <c r="L41" s="130"/>
      <c r="M41" s="130"/>
      <c r="N41" s="130" t="s">
        <v>7</v>
      </c>
      <c r="O41" s="130"/>
      <c r="P41" s="130" t="str">
        <f>M34</f>
        <v>　</v>
      </c>
      <c r="Q41" s="130"/>
      <c r="R41" s="130"/>
      <c r="S41" s="23"/>
      <c r="T41" s="22"/>
      <c r="U41" s="130"/>
      <c r="V41" s="130"/>
      <c r="W41" s="130"/>
      <c r="X41" s="10"/>
      <c r="Y41" s="10"/>
      <c r="Z41" s="10"/>
      <c r="AA41" s="10"/>
      <c r="AB41" s="13"/>
      <c r="AC41" s="13"/>
      <c r="AD41" s="13"/>
      <c r="AE41" s="10"/>
      <c r="AF41" s="33"/>
      <c r="AG41" s="33"/>
      <c r="AH41" s="33"/>
      <c r="AI41" s="22"/>
      <c r="AJ41" s="10"/>
      <c r="AK41" s="10"/>
    </row>
    <row r="42" spans="1:38" s="8" customFormat="1" ht="22.5" customHeight="1" x14ac:dyDescent="0.2">
      <c r="A42" s="12"/>
      <c r="B42" s="12"/>
      <c r="C42" s="10"/>
      <c r="D42" s="10"/>
      <c r="E42" s="10"/>
      <c r="F42" s="10"/>
      <c r="G42" s="10"/>
      <c r="H42" s="14"/>
      <c r="J42" s="10"/>
      <c r="K42" s="10"/>
      <c r="L42" s="10"/>
      <c r="N42" s="130"/>
      <c r="O42" s="130"/>
      <c r="P42" s="130"/>
      <c r="Q42" s="130"/>
      <c r="R42" s="130"/>
      <c r="S42" s="13"/>
      <c r="T42" s="13"/>
      <c r="U42" s="12"/>
      <c r="V42" s="12"/>
      <c r="W42" s="10"/>
      <c r="X42" s="10"/>
      <c r="Y42" s="10"/>
      <c r="Z42" s="14"/>
      <c r="AA42" s="13"/>
      <c r="AB42" s="10"/>
      <c r="AC42" s="10"/>
      <c r="AD42" s="12"/>
      <c r="AE42" s="12"/>
      <c r="AF42" s="10"/>
      <c r="AG42" s="10"/>
      <c r="AH42" s="14"/>
      <c r="AI42" s="14"/>
      <c r="AJ42" s="10"/>
      <c r="AK42" s="10"/>
    </row>
    <row r="43" spans="1:38" s="8" customFormat="1" ht="33.75" customHeight="1" x14ac:dyDescent="0.2">
      <c r="A43" s="164" t="s">
        <v>14</v>
      </c>
      <c r="B43" s="164"/>
      <c r="C43" s="34" t="s">
        <v>73</v>
      </c>
      <c r="D43" s="34"/>
      <c r="E43" s="34"/>
      <c r="F43" s="12"/>
      <c r="G43" s="12"/>
      <c r="H43" s="36"/>
      <c r="I43" s="36"/>
      <c r="J43" s="177">
        <f ca="1">J13</f>
        <v>3300</v>
      </c>
      <c r="K43" s="177"/>
      <c r="L43" s="177"/>
      <c r="M43" s="34" t="s">
        <v>74</v>
      </c>
      <c r="N43" s="34"/>
      <c r="R43" s="36"/>
      <c r="S43" s="34">
        <f ca="1">S13</f>
        <v>3</v>
      </c>
      <c r="T43" s="34" t="s">
        <v>76</v>
      </c>
      <c r="U43" s="36"/>
      <c r="V43" s="36"/>
      <c r="W43" s="36"/>
      <c r="X43" s="34"/>
      <c r="Y43" s="34"/>
      <c r="Z43" s="34"/>
      <c r="AA43" s="34"/>
      <c r="AB43" s="34"/>
      <c r="AC43" s="36"/>
      <c r="AD43" s="36"/>
      <c r="AE43" s="36"/>
      <c r="AF43" s="36"/>
      <c r="AK43" s="36"/>
    </row>
    <row r="44" spans="1:38" s="8" customFormat="1" ht="33.75" customHeight="1" x14ac:dyDescent="0.2">
      <c r="A44" s="12"/>
      <c r="B44" s="12"/>
      <c r="C44" s="34" t="s">
        <v>72</v>
      </c>
      <c r="D44" s="10"/>
      <c r="E44" s="10"/>
      <c r="F44" s="10"/>
      <c r="G44" s="13"/>
      <c r="H44" s="13"/>
      <c r="I44" s="10"/>
      <c r="L44" s="10"/>
      <c r="M44" s="10"/>
      <c r="N44" s="14"/>
      <c r="O44" s="14"/>
      <c r="P44" s="13"/>
      <c r="Q44" s="13"/>
      <c r="T44" s="12"/>
      <c r="U44" s="12"/>
      <c r="V44" s="10"/>
      <c r="W44" s="10"/>
      <c r="X44" s="10"/>
      <c r="Y44" s="10"/>
      <c r="Z44" s="68"/>
      <c r="AA44" s="68"/>
      <c r="AB44" s="68"/>
      <c r="AC44" s="13"/>
      <c r="AD44" s="13"/>
      <c r="AE44" s="13"/>
      <c r="AF44" s="13"/>
      <c r="AG44" s="13"/>
      <c r="AH44" s="13"/>
      <c r="AI44" s="13"/>
      <c r="AJ44" s="13"/>
      <c r="AK44" s="13"/>
      <c r="AL44" s="8" t="s">
        <v>26</v>
      </c>
    </row>
    <row r="45" spans="1:38" s="8" customFormat="1" ht="33.75" customHeight="1" x14ac:dyDescent="0.2">
      <c r="A45" s="12"/>
      <c r="B45" s="12"/>
      <c r="C45" s="34" t="s">
        <v>22</v>
      </c>
      <c r="D45" s="10"/>
      <c r="E45" s="10"/>
      <c r="F45" s="167">
        <v>0</v>
      </c>
      <c r="G45" s="167"/>
      <c r="H45" s="56"/>
      <c r="I45" s="56"/>
      <c r="J45" s="56"/>
      <c r="K45" s="56"/>
      <c r="L45" s="56"/>
      <c r="M45" s="56"/>
      <c r="N45" s="57"/>
      <c r="O45" s="57"/>
      <c r="P45" s="56"/>
      <c r="Q45" s="56"/>
      <c r="R45" s="56"/>
      <c r="S45" s="56"/>
      <c r="T45" s="167" t="s">
        <v>66</v>
      </c>
      <c r="U45" s="167"/>
      <c r="V45" s="167"/>
      <c r="W45" s="167"/>
      <c r="X45" s="167">
        <f ca="1">J43</f>
        <v>3300</v>
      </c>
      <c r="Y45" s="167"/>
      <c r="Z45" s="167"/>
      <c r="AA45" s="56"/>
      <c r="AB45" s="56"/>
      <c r="AC45" s="58" t="s">
        <v>82</v>
      </c>
      <c r="AD45" s="13"/>
      <c r="AE45" s="13"/>
      <c r="AF45" s="13"/>
      <c r="AG45" s="13"/>
      <c r="AH45" s="13"/>
      <c r="AI45" s="13"/>
      <c r="AJ45" s="13"/>
      <c r="AK45" s="13"/>
      <c r="AL45" s="8" t="s">
        <v>67</v>
      </c>
    </row>
    <row r="46" spans="1:38" s="8" customFormat="1" ht="7.5" customHeight="1" x14ac:dyDescent="0.2">
      <c r="A46" s="12"/>
      <c r="B46" s="12"/>
      <c r="C46" s="34"/>
      <c r="D46" s="10"/>
      <c r="E46" s="10"/>
      <c r="F46" s="37"/>
      <c r="G46" s="38"/>
      <c r="H46" s="39"/>
      <c r="I46" s="40"/>
      <c r="J46" s="41"/>
      <c r="K46" s="41"/>
      <c r="L46" s="40"/>
      <c r="M46" s="40"/>
      <c r="N46" s="42"/>
      <c r="O46" s="42"/>
      <c r="P46" s="39"/>
      <c r="Q46" s="39"/>
      <c r="R46" s="41"/>
      <c r="S46" s="41"/>
      <c r="T46" s="43"/>
      <c r="U46" s="50"/>
      <c r="V46" s="40"/>
      <c r="W46" s="40"/>
      <c r="X46" s="53"/>
      <c r="Y46" s="40"/>
      <c r="Z46" s="40"/>
      <c r="AA46" s="44"/>
      <c r="AB46" s="17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8" s="8" customFormat="1" ht="7.5" customHeight="1" x14ac:dyDescent="0.2">
      <c r="A47" s="12"/>
      <c r="B47" s="12"/>
      <c r="C47" s="10"/>
      <c r="D47" s="10"/>
      <c r="E47" s="10"/>
      <c r="F47" s="37"/>
      <c r="G47" s="47"/>
      <c r="H47" s="45"/>
      <c r="I47" s="46"/>
      <c r="J47" s="47"/>
      <c r="K47" s="47"/>
      <c r="L47" s="47"/>
      <c r="M47" s="46"/>
      <c r="N47" s="47"/>
      <c r="O47" s="47"/>
      <c r="P47" s="47"/>
      <c r="Q47" s="47"/>
      <c r="R47" s="48"/>
      <c r="S47" s="48"/>
      <c r="T47" s="48"/>
      <c r="U47" s="51"/>
      <c r="V47" s="49"/>
      <c r="W47" s="47"/>
      <c r="X47" s="60"/>
      <c r="Y47" s="47"/>
      <c r="Z47" s="45"/>
      <c r="AA47" s="48"/>
      <c r="AB47" s="10"/>
      <c r="AC47" s="10"/>
      <c r="AD47" s="12"/>
      <c r="AE47" s="12"/>
      <c r="AF47" s="10"/>
      <c r="AG47" s="10"/>
      <c r="AH47" s="14"/>
      <c r="AI47" s="14"/>
      <c r="AJ47" s="10"/>
      <c r="AK47" s="10"/>
    </row>
    <row r="48" spans="1:38" s="8" customFormat="1" ht="7.5" customHeight="1" x14ac:dyDescent="0.2">
      <c r="A48" s="12"/>
      <c r="B48" s="12"/>
      <c r="C48" s="10"/>
      <c r="D48" s="10"/>
      <c r="E48" s="10"/>
      <c r="F48" s="37"/>
      <c r="G48" s="10"/>
      <c r="H48" s="14"/>
      <c r="J48" s="10"/>
      <c r="K48" s="10"/>
      <c r="L48" s="10"/>
      <c r="N48" s="10"/>
      <c r="O48" s="10"/>
      <c r="P48" s="10"/>
      <c r="Q48" s="10"/>
      <c r="R48" s="13"/>
      <c r="S48" s="13"/>
      <c r="T48" s="13"/>
      <c r="U48" s="52"/>
      <c r="V48" s="12"/>
      <c r="W48" s="10"/>
      <c r="X48" s="37"/>
      <c r="Y48" s="10"/>
      <c r="Z48" s="14"/>
      <c r="AA48" s="13"/>
      <c r="AB48" s="10"/>
      <c r="AC48" s="10"/>
      <c r="AD48" s="12"/>
      <c r="AE48" s="12"/>
      <c r="AF48" s="10"/>
      <c r="AG48" s="10"/>
      <c r="AH48" s="14"/>
      <c r="AI48" s="14"/>
      <c r="AJ48" s="10"/>
      <c r="AK48" s="10"/>
    </row>
    <row r="49" spans="1:38" s="8" customFormat="1" ht="14.25" customHeight="1" x14ac:dyDescent="0.2">
      <c r="A49" s="32"/>
      <c r="B49" s="32"/>
      <c r="C49" s="13"/>
      <c r="D49" s="13"/>
      <c r="E49" s="13"/>
      <c r="F49" s="130">
        <v>0</v>
      </c>
      <c r="G49" s="130"/>
      <c r="H49" s="23"/>
      <c r="I49" s="22" t="s">
        <v>67</v>
      </c>
      <c r="J49" s="22"/>
      <c r="K49" s="23"/>
      <c r="L49" s="23"/>
      <c r="M49" s="23"/>
      <c r="N49" s="23"/>
      <c r="O49" s="23"/>
      <c r="P49" s="23"/>
      <c r="Q49" s="23"/>
      <c r="R49" s="23"/>
      <c r="S49" s="23"/>
      <c r="T49" s="130">
        <f ca="1">1-S43/10</f>
        <v>0.7</v>
      </c>
      <c r="U49" s="130"/>
      <c r="V49" s="130"/>
      <c r="W49" s="23"/>
      <c r="X49" s="130">
        <v>1</v>
      </c>
      <c r="Y49" s="130"/>
      <c r="Z49" s="22"/>
      <c r="AA49" s="23"/>
      <c r="AB49" s="23"/>
      <c r="AC49" s="59" t="s">
        <v>25</v>
      </c>
    </row>
    <row r="50" spans="1:38" s="8" customFormat="1" ht="15.75" customHeight="1" x14ac:dyDescent="0.2">
      <c r="A50" s="32"/>
      <c r="B50" s="32"/>
      <c r="C50" s="13"/>
      <c r="D50" s="13"/>
      <c r="E50" s="13"/>
      <c r="F50" s="33"/>
      <c r="G50" s="33"/>
      <c r="H50" s="23">
        <v>1</v>
      </c>
      <c r="I50" s="23" t="s">
        <v>79</v>
      </c>
      <c r="J50" s="23"/>
      <c r="K50" s="130">
        <f ca="1">S43/10</f>
        <v>0.3</v>
      </c>
      <c r="L50" s="130"/>
      <c r="M50" s="130"/>
      <c r="N50" s="23" t="s">
        <v>80</v>
      </c>
      <c r="O50" s="23"/>
      <c r="P50" s="130">
        <f ca="1">T49</f>
        <v>0.7</v>
      </c>
      <c r="Q50" s="130"/>
      <c r="R50" s="130"/>
      <c r="S50" s="13"/>
      <c r="V50" s="13"/>
      <c r="W50" s="13"/>
      <c r="X50" s="13"/>
      <c r="Y50" s="13"/>
      <c r="Z50" s="13"/>
      <c r="AA50" s="13"/>
      <c r="AB50" s="13"/>
    </row>
    <row r="51" spans="1:38" s="8" customFormat="1" ht="33.75" customHeight="1" x14ac:dyDescent="0.2">
      <c r="A51" s="12"/>
      <c r="B51" s="12"/>
      <c r="C51" s="10" t="s">
        <v>6</v>
      </c>
      <c r="D51" s="10"/>
      <c r="E51" s="10"/>
      <c r="F51" s="130">
        <f ca="1">X45</f>
        <v>3300</v>
      </c>
      <c r="G51" s="130"/>
      <c r="H51" s="130"/>
      <c r="I51" s="130" t="s">
        <v>10</v>
      </c>
      <c r="J51" s="130"/>
      <c r="K51" s="130">
        <f ca="1">T49</f>
        <v>0.7</v>
      </c>
      <c r="L51" s="130"/>
      <c r="M51" s="130"/>
      <c r="N51" s="130" t="s">
        <v>11</v>
      </c>
      <c r="O51" s="130"/>
      <c r="P51" s="130">
        <f ca="1">F51*K51</f>
        <v>2310</v>
      </c>
      <c r="Q51" s="130"/>
      <c r="R51" s="130"/>
      <c r="T51" s="12"/>
      <c r="U51" s="12"/>
      <c r="V51" s="10"/>
      <c r="W51" s="10"/>
      <c r="X51" s="10"/>
      <c r="Y51" s="10"/>
      <c r="Z51" s="10"/>
      <c r="AA51" s="10"/>
      <c r="AB51" s="13"/>
      <c r="AC51" s="13"/>
      <c r="AD51" s="13"/>
      <c r="AE51" s="18"/>
      <c r="AF51" s="131">
        <f ca="1">P51</f>
        <v>2310</v>
      </c>
      <c r="AG51" s="131"/>
      <c r="AH51" s="131"/>
      <c r="AI51" s="21" t="s">
        <v>81</v>
      </c>
      <c r="AJ51" s="19"/>
      <c r="AK51" s="20"/>
    </row>
    <row r="52" spans="1:38" s="8" customFormat="1" ht="22.5" customHeight="1" x14ac:dyDescent="0.2">
      <c r="A52" s="12"/>
      <c r="B52" s="12"/>
      <c r="C52" s="10"/>
      <c r="D52" s="10"/>
      <c r="E52" s="10"/>
      <c r="F52" s="33"/>
      <c r="G52" s="33"/>
      <c r="H52" s="33"/>
      <c r="I52" s="33"/>
      <c r="J52" s="33"/>
      <c r="K52" s="130" t="s">
        <v>7</v>
      </c>
      <c r="L52" s="130"/>
      <c r="M52" s="130"/>
      <c r="N52" s="130"/>
      <c r="O52" s="130"/>
      <c r="P52" s="130"/>
      <c r="Q52" s="130"/>
      <c r="R52" s="130"/>
      <c r="S52" s="23"/>
      <c r="T52" s="22"/>
      <c r="U52" s="130"/>
      <c r="V52" s="130"/>
      <c r="W52" s="130"/>
      <c r="X52" s="10"/>
      <c r="Y52" s="10"/>
      <c r="Z52" s="10"/>
      <c r="AA52" s="10"/>
      <c r="AB52" s="13"/>
      <c r="AC52" s="13"/>
      <c r="AD52" s="13"/>
      <c r="AE52" s="10"/>
      <c r="AF52" s="33"/>
      <c r="AG52" s="33"/>
      <c r="AH52" s="33"/>
      <c r="AI52" s="22"/>
      <c r="AJ52" s="10"/>
      <c r="AK52" s="10"/>
    </row>
    <row r="53" spans="1:38" s="8" customFormat="1" ht="22.5" customHeight="1" x14ac:dyDescent="0.2">
      <c r="A53" s="12"/>
      <c r="B53" s="12"/>
      <c r="C53" s="10"/>
      <c r="D53" s="10"/>
      <c r="E53" s="10"/>
      <c r="F53" s="10"/>
      <c r="G53" s="10"/>
      <c r="H53" s="14"/>
      <c r="J53" s="10"/>
      <c r="K53" s="10"/>
      <c r="L53" s="10"/>
      <c r="N53" s="130"/>
      <c r="O53" s="130"/>
      <c r="P53" s="130"/>
      <c r="Q53" s="130"/>
      <c r="R53" s="130"/>
      <c r="S53" s="13"/>
      <c r="T53" s="13"/>
      <c r="U53" s="12"/>
      <c r="V53" s="12"/>
      <c r="W53" s="10"/>
      <c r="X53" s="10"/>
      <c r="Y53" s="10"/>
      <c r="Z53" s="14"/>
      <c r="AA53" s="13"/>
      <c r="AB53" s="10"/>
      <c r="AC53" s="10"/>
      <c r="AD53" s="12"/>
      <c r="AE53" s="12"/>
      <c r="AF53" s="10"/>
      <c r="AG53" s="10"/>
      <c r="AH53" s="14"/>
      <c r="AI53" s="14"/>
      <c r="AJ53" s="10"/>
      <c r="AK53" s="10"/>
    </row>
    <row r="54" spans="1:38" s="8" customFormat="1" ht="33.75" customHeight="1" x14ac:dyDescent="0.2">
      <c r="A54" s="12" t="s">
        <v>15</v>
      </c>
      <c r="B54" s="12"/>
      <c r="C54" s="177">
        <f ca="1">C21</f>
        <v>900</v>
      </c>
      <c r="D54" s="177"/>
      <c r="E54" s="177"/>
      <c r="F54" s="34" t="s">
        <v>277</v>
      </c>
      <c r="G54" s="13"/>
      <c r="H54" s="13"/>
      <c r="I54" s="10"/>
      <c r="N54" s="35"/>
      <c r="O54" s="35"/>
      <c r="P54" s="35"/>
      <c r="Q54" s="36"/>
      <c r="T54" s="12"/>
      <c r="U54" s="12"/>
      <c r="V54" s="10"/>
      <c r="W54" s="10"/>
      <c r="X54" s="10"/>
      <c r="Y54" s="10"/>
      <c r="Z54" s="10"/>
      <c r="AA54" s="10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8" t="s">
        <v>65</v>
      </c>
    </row>
    <row r="55" spans="1:38" s="8" customFormat="1" ht="33.75" customHeight="1" x14ac:dyDescent="0.2">
      <c r="A55" s="12"/>
      <c r="B55" s="12"/>
      <c r="C55" s="34" t="s">
        <v>72</v>
      </c>
      <c r="D55" s="67"/>
      <c r="E55" s="67"/>
      <c r="F55" s="34"/>
      <c r="G55" s="13"/>
      <c r="H55" s="13"/>
      <c r="I55" s="10"/>
      <c r="N55" s="35"/>
      <c r="O55" s="35"/>
      <c r="P55" s="35"/>
      <c r="Q55" s="36"/>
      <c r="T55" s="12"/>
      <c r="U55" s="12"/>
      <c r="V55" s="10"/>
      <c r="W55" s="10"/>
      <c r="X55" s="10"/>
      <c r="Y55" s="10"/>
      <c r="Z55" s="10"/>
      <c r="AA55" s="10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8" s="8" customFormat="1" ht="15.75" customHeight="1" x14ac:dyDescent="0.2">
      <c r="A56" s="12"/>
      <c r="B56" s="12"/>
      <c r="C56" s="34" t="s">
        <v>30</v>
      </c>
      <c r="D56" s="10"/>
      <c r="E56" s="10"/>
      <c r="F56" s="167">
        <v>0</v>
      </c>
      <c r="G56" s="167"/>
      <c r="H56" s="57" t="s">
        <v>77</v>
      </c>
      <c r="I56" s="57"/>
      <c r="J56" s="57"/>
      <c r="K56" s="56"/>
      <c r="L56" s="56"/>
      <c r="M56" s="56"/>
      <c r="N56" s="57"/>
      <c r="O56" s="57"/>
      <c r="P56" s="56"/>
      <c r="Q56" s="167">
        <f ca="1">C54</f>
        <v>900</v>
      </c>
      <c r="R56" s="167"/>
      <c r="S56" s="167"/>
      <c r="T56" s="167" t="s">
        <v>66</v>
      </c>
      <c r="U56" s="167"/>
      <c r="V56" s="167"/>
      <c r="W56" s="167"/>
      <c r="X56" s="56"/>
      <c r="Y56" s="58" t="s">
        <v>82</v>
      </c>
      <c r="Z56" s="56"/>
      <c r="AA56" s="56"/>
      <c r="AB56" s="56"/>
      <c r="AC56" s="56"/>
      <c r="AD56" s="13"/>
      <c r="AE56" s="13"/>
      <c r="AF56" s="13"/>
      <c r="AG56" s="13"/>
      <c r="AH56" s="13"/>
      <c r="AI56" s="13"/>
      <c r="AJ56" s="13"/>
      <c r="AK56" s="13"/>
      <c r="AL56" s="8" t="s">
        <v>30</v>
      </c>
    </row>
    <row r="57" spans="1:38" s="8" customFormat="1" ht="7.5" customHeight="1" x14ac:dyDescent="0.2">
      <c r="A57" s="12"/>
      <c r="B57" s="12"/>
      <c r="C57" s="34"/>
      <c r="D57" s="10"/>
      <c r="E57" s="10"/>
      <c r="F57" s="37"/>
      <c r="G57" s="38"/>
      <c r="H57" s="39"/>
      <c r="I57" s="40"/>
      <c r="J57" s="41"/>
      <c r="K57" s="41"/>
      <c r="L57" s="40"/>
      <c r="M57" s="40"/>
      <c r="N57" s="42"/>
      <c r="O57" s="42"/>
      <c r="P57" s="39"/>
      <c r="Q57" s="39"/>
      <c r="R57" s="71"/>
      <c r="S57" s="41"/>
      <c r="T57" s="43"/>
      <c r="U57" s="50"/>
      <c r="V57" s="40"/>
      <c r="W57" s="40"/>
      <c r="X57" s="40"/>
      <c r="Y57" s="40"/>
      <c r="Z57" s="40"/>
      <c r="AA57" s="44"/>
      <c r="AB57" s="17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8" s="8" customFormat="1" ht="7.5" customHeight="1" x14ac:dyDescent="0.2">
      <c r="A58" s="12"/>
      <c r="B58" s="12"/>
      <c r="C58" s="10"/>
      <c r="D58" s="10"/>
      <c r="E58" s="10"/>
      <c r="F58" s="37"/>
      <c r="G58" s="47"/>
      <c r="H58" s="45"/>
      <c r="I58" s="46"/>
      <c r="J58" s="47"/>
      <c r="K58" s="47"/>
      <c r="L58" s="47"/>
      <c r="M58" s="46"/>
      <c r="N58" s="47"/>
      <c r="O58" s="47"/>
      <c r="P58" s="47"/>
      <c r="Q58" s="47"/>
      <c r="R58" s="72"/>
      <c r="S58" s="48"/>
      <c r="T58" s="48"/>
      <c r="U58" s="51"/>
      <c r="V58" s="49"/>
      <c r="W58" s="47"/>
      <c r="X58" s="47"/>
      <c r="Y58" s="47"/>
      <c r="Z58" s="45"/>
      <c r="AA58" s="48"/>
      <c r="AB58" s="10"/>
      <c r="AC58" s="10"/>
      <c r="AD58" s="12"/>
      <c r="AE58" s="12"/>
      <c r="AF58" s="10"/>
      <c r="AG58" s="10"/>
      <c r="AH58" s="14"/>
      <c r="AI58" s="14"/>
      <c r="AJ58" s="10"/>
      <c r="AK58" s="10"/>
    </row>
    <row r="59" spans="1:38" s="8" customFormat="1" ht="7.5" customHeight="1" x14ac:dyDescent="0.2">
      <c r="A59" s="12"/>
      <c r="B59" s="12"/>
      <c r="C59" s="10"/>
      <c r="D59" s="10"/>
      <c r="E59" s="10"/>
      <c r="F59" s="37"/>
      <c r="G59" s="10"/>
      <c r="H59" s="14"/>
      <c r="J59" s="10"/>
      <c r="K59" s="10"/>
      <c r="L59" s="10"/>
      <c r="N59" s="10"/>
      <c r="O59" s="10"/>
      <c r="P59" s="10"/>
      <c r="Q59" s="10"/>
      <c r="R59" s="73"/>
      <c r="S59" s="13"/>
      <c r="T59" s="13"/>
      <c r="U59" s="52"/>
      <c r="V59" s="12"/>
      <c r="W59" s="10"/>
      <c r="X59" s="10"/>
      <c r="Y59" s="10"/>
      <c r="Z59" s="14"/>
      <c r="AA59" s="13"/>
      <c r="AB59" s="10"/>
      <c r="AC59" s="10"/>
      <c r="AD59" s="12"/>
      <c r="AE59" s="12"/>
      <c r="AF59" s="10"/>
      <c r="AG59" s="10"/>
      <c r="AH59" s="14"/>
      <c r="AI59" s="14"/>
      <c r="AJ59" s="10"/>
      <c r="AK59" s="10"/>
    </row>
    <row r="60" spans="1:38" s="8" customFormat="1" ht="14.25" customHeight="1" x14ac:dyDescent="0.2">
      <c r="A60" s="32"/>
      <c r="B60" s="32"/>
      <c r="C60" s="13"/>
      <c r="D60" s="13"/>
      <c r="E60" s="13"/>
      <c r="F60" s="130">
        <v>0</v>
      </c>
      <c r="G60" s="130"/>
      <c r="H60" s="22" t="s">
        <v>77</v>
      </c>
      <c r="I60" s="22"/>
      <c r="J60" s="22"/>
      <c r="K60" s="23"/>
      <c r="L60" s="23"/>
      <c r="M60" s="23"/>
      <c r="N60" s="23"/>
      <c r="O60" s="23"/>
      <c r="P60" s="23"/>
      <c r="Q60" s="23"/>
      <c r="R60" s="130">
        <v>1</v>
      </c>
      <c r="S60" s="130"/>
      <c r="T60" s="23"/>
      <c r="U60" s="130">
        <v>1.08</v>
      </c>
      <c r="V60" s="130"/>
      <c r="W60" s="130"/>
      <c r="X60" s="23"/>
      <c r="Y60" s="59" t="s">
        <v>25</v>
      </c>
      <c r="Z60" s="23"/>
      <c r="AA60" s="23"/>
      <c r="AB60" s="23"/>
      <c r="AC60" s="23"/>
    </row>
    <row r="61" spans="1:38" s="8" customFormat="1" ht="9" customHeight="1" x14ac:dyDescent="0.2">
      <c r="A61" s="12"/>
      <c r="B61" s="12"/>
      <c r="C61" s="34"/>
      <c r="D61" s="10"/>
      <c r="E61" s="10"/>
      <c r="F61" s="10"/>
      <c r="G61" s="13"/>
      <c r="H61" s="13"/>
      <c r="I61" s="10"/>
      <c r="L61" s="10"/>
      <c r="M61" s="10"/>
      <c r="N61" s="14"/>
      <c r="O61" s="14"/>
      <c r="P61" s="13"/>
      <c r="Q61" s="13"/>
      <c r="T61" s="12"/>
      <c r="U61" s="12"/>
      <c r="V61" s="10"/>
      <c r="W61" s="10"/>
      <c r="X61" s="10"/>
      <c r="Y61" s="10"/>
      <c r="Z61" s="10"/>
      <c r="AA61" s="17"/>
      <c r="AB61" s="17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8" s="8" customFormat="1" ht="33.75" customHeight="1" x14ac:dyDescent="0.2">
      <c r="A62" s="12"/>
      <c r="B62" s="12"/>
      <c r="C62" s="10" t="s">
        <v>6</v>
      </c>
      <c r="D62" s="10"/>
      <c r="E62" s="10"/>
      <c r="F62" s="130">
        <f ca="1">C54</f>
        <v>900</v>
      </c>
      <c r="G62" s="130"/>
      <c r="H62" s="130"/>
      <c r="I62" s="130" t="s">
        <v>10</v>
      </c>
      <c r="J62" s="130"/>
      <c r="K62" s="130">
        <f>1.08</f>
        <v>1.08</v>
      </c>
      <c r="L62" s="130"/>
      <c r="M62" s="130"/>
      <c r="N62" s="130" t="s">
        <v>11</v>
      </c>
      <c r="O62" s="130"/>
      <c r="P62" s="168">
        <f ca="1">F62*K62</f>
        <v>972.00000000000011</v>
      </c>
      <c r="Q62" s="168"/>
      <c r="R62" s="168"/>
      <c r="S62" s="168"/>
      <c r="T62" s="12"/>
      <c r="U62" s="12"/>
      <c r="V62" s="10"/>
      <c r="W62" s="10"/>
      <c r="X62" s="10"/>
      <c r="Y62" s="10"/>
      <c r="Z62" s="10"/>
      <c r="AA62" s="10"/>
      <c r="AB62" s="13"/>
      <c r="AC62" s="13"/>
      <c r="AD62" s="13"/>
      <c r="AE62" s="178">
        <f ca="1">P62</f>
        <v>972.00000000000011</v>
      </c>
      <c r="AF62" s="179"/>
      <c r="AG62" s="179"/>
      <c r="AH62" s="179"/>
      <c r="AI62" s="21" t="s">
        <v>81</v>
      </c>
      <c r="AJ62" s="19"/>
      <c r="AK62" s="20"/>
    </row>
    <row r="63" spans="1:38" s="8" customFormat="1" ht="22.5" customHeight="1" x14ac:dyDescent="0.2">
      <c r="A63" s="12"/>
      <c r="B63" s="12"/>
      <c r="C63" s="10"/>
      <c r="D63" s="10"/>
      <c r="E63" s="10"/>
      <c r="F63" s="33"/>
      <c r="G63" s="33"/>
      <c r="H63" s="33"/>
      <c r="I63" s="33"/>
      <c r="J63" s="33"/>
      <c r="K63" s="130"/>
      <c r="L63" s="130"/>
      <c r="M63" s="130"/>
      <c r="N63" s="130"/>
      <c r="O63" s="130"/>
      <c r="P63" s="130"/>
      <c r="Q63" s="130"/>
      <c r="R63" s="130"/>
      <c r="S63" s="23"/>
      <c r="T63" s="22"/>
      <c r="U63" s="130"/>
      <c r="V63" s="130"/>
      <c r="W63" s="130"/>
      <c r="X63" s="10"/>
      <c r="Y63" s="10"/>
      <c r="Z63" s="10"/>
      <c r="AA63" s="10"/>
      <c r="AB63" s="13"/>
      <c r="AC63" s="13"/>
      <c r="AD63" s="13"/>
      <c r="AE63" s="10"/>
      <c r="AF63" s="33"/>
      <c r="AG63" s="33"/>
      <c r="AH63" s="33"/>
      <c r="AI63" s="22"/>
      <c r="AJ63" s="10"/>
      <c r="AK63" s="10"/>
    </row>
    <row r="64" spans="1:38" s="8" customFormat="1" ht="22.5" customHeight="1" x14ac:dyDescent="0.2">
      <c r="A64" s="12"/>
      <c r="B64" s="12"/>
      <c r="C64" s="10"/>
      <c r="D64" s="10"/>
      <c r="E64" s="10"/>
      <c r="F64" s="10"/>
      <c r="G64" s="10"/>
      <c r="H64" s="14"/>
      <c r="J64" s="10"/>
      <c r="K64" s="10"/>
      <c r="L64" s="10"/>
      <c r="N64" s="130"/>
      <c r="O64" s="130"/>
      <c r="P64" s="130"/>
      <c r="Q64" s="130"/>
      <c r="R64" s="130"/>
      <c r="S64" s="13"/>
      <c r="T64" s="13"/>
      <c r="U64" s="12"/>
      <c r="V64" s="12"/>
      <c r="W64" s="10"/>
      <c r="X64" s="10"/>
      <c r="Y64" s="10"/>
      <c r="Z64" s="14"/>
      <c r="AA64" s="13"/>
      <c r="AB64" s="10"/>
      <c r="AC64" s="10"/>
      <c r="AD64" s="12"/>
      <c r="AE64" s="12"/>
      <c r="AF64" s="10"/>
      <c r="AG64" s="10"/>
      <c r="AH64" s="14"/>
      <c r="AI64" s="14"/>
      <c r="AJ64" s="10"/>
      <c r="AK64" s="10"/>
    </row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37" s="8" customFormat="1" x14ac:dyDescent="0.2"/>
    <row r="82" spans="1:37" s="8" customFormat="1" x14ac:dyDescent="0.2"/>
    <row r="83" spans="1:37" s="8" customFormat="1" x14ac:dyDescent="0.2"/>
    <row r="84" spans="1:37" s="8" customFormat="1" x14ac:dyDescent="0.2"/>
    <row r="85" spans="1:37" s="8" customFormat="1" x14ac:dyDescent="0.2"/>
    <row r="86" spans="1:37" s="8" customFormat="1" x14ac:dyDescent="0.2"/>
    <row r="87" spans="1:37" s="8" customFormat="1" x14ac:dyDescent="0.2"/>
    <row r="88" spans="1:37" s="8" customFormat="1" x14ac:dyDescent="0.2"/>
    <row r="89" spans="1:37" s="8" customFormat="1" x14ac:dyDescent="0.2"/>
    <row r="90" spans="1:37" s="8" customFormat="1" x14ac:dyDescent="0.2"/>
    <row r="91" spans="1:37" s="8" customFormat="1" x14ac:dyDescent="0.2"/>
    <row r="92" spans="1:37" s="8" customFormat="1" x14ac:dyDescent="0.2"/>
    <row r="93" spans="1:37" s="8" customFormat="1" x14ac:dyDescent="0.2"/>
    <row r="94" spans="1:37" s="8" customFormat="1" x14ac:dyDescent="0.2"/>
    <row r="95" spans="1:37" s="8" customFormat="1" x14ac:dyDescent="0.2"/>
    <row r="96" spans="1:37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</sheetData>
  <mergeCells count="76">
    <mergeCell ref="C54:E54"/>
    <mergeCell ref="O38:Q38"/>
    <mergeCell ref="F45:G45"/>
    <mergeCell ref="F38:G38"/>
    <mergeCell ref="K50:M50"/>
    <mergeCell ref="P50:R50"/>
    <mergeCell ref="K39:M39"/>
    <mergeCell ref="P39:R39"/>
    <mergeCell ref="I51:J51"/>
    <mergeCell ref="K51:M51"/>
    <mergeCell ref="N51:O51"/>
    <mergeCell ref="K52:M52"/>
    <mergeCell ref="N52:O52"/>
    <mergeCell ref="N53:O53"/>
    <mergeCell ref="P53:R53"/>
    <mergeCell ref="T32:U32"/>
    <mergeCell ref="J43:L43"/>
    <mergeCell ref="U38:V38"/>
    <mergeCell ref="N40:O40"/>
    <mergeCell ref="T34:W34"/>
    <mergeCell ref="N41:O41"/>
    <mergeCell ref="N42:O42"/>
    <mergeCell ref="P34:Q34"/>
    <mergeCell ref="U41:W41"/>
    <mergeCell ref="P41:R41"/>
    <mergeCell ref="T56:W56"/>
    <mergeCell ref="F60:G60"/>
    <mergeCell ref="Q56:S56"/>
    <mergeCell ref="P62:S62"/>
    <mergeCell ref="R60:S60"/>
    <mergeCell ref="F56:G56"/>
    <mergeCell ref="U60:W60"/>
    <mergeCell ref="F62:H62"/>
    <mergeCell ref="I62:J62"/>
    <mergeCell ref="K62:M62"/>
    <mergeCell ref="N62:O62"/>
    <mergeCell ref="AE62:AH62"/>
    <mergeCell ref="P52:R52"/>
    <mergeCell ref="T49:V49"/>
    <mergeCell ref="A43:B43"/>
    <mergeCell ref="F49:G49"/>
    <mergeCell ref="F51:H51"/>
    <mergeCell ref="U52:W52"/>
    <mergeCell ref="AF51:AH51"/>
    <mergeCell ref="P40:R40"/>
    <mergeCell ref="AF40:AH40"/>
    <mergeCell ref="X45:Z45"/>
    <mergeCell ref="P51:R51"/>
    <mergeCell ref="X49:Y49"/>
    <mergeCell ref="P42:R42"/>
    <mergeCell ref="T45:W45"/>
    <mergeCell ref="AI1:AJ1"/>
    <mergeCell ref="AI28:AJ28"/>
    <mergeCell ref="J2:K2"/>
    <mergeCell ref="AE11:AK11"/>
    <mergeCell ref="AE19:AK19"/>
    <mergeCell ref="AE27:AK27"/>
    <mergeCell ref="J5:L5"/>
    <mergeCell ref="T5:U5"/>
    <mergeCell ref="J13:L13"/>
    <mergeCell ref="U63:W63"/>
    <mergeCell ref="N64:O64"/>
    <mergeCell ref="P64:R64"/>
    <mergeCell ref="A13:B13"/>
    <mergeCell ref="N19:P19"/>
    <mergeCell ref="C21:E21"/>
    <mergeCell ref="F34:G34"/>
    <mergeCell ref="M34:O34"/>
    <mergeCell ref="K63:M63"/>
    <mergeCell ref="N63:O63"/>
    <mergeCell ref="P63:R63"/>
    <mergeCell ref="J32:L32"/>
    <mergeCell ref="F40:H40"/>
    <mergeCell ref="I40:J40"/>
    <mergeCell ref="K40:M40"/>
    <mergeCell ref="K41:M41"/>
  </mergeCells>
  <phoneticPr fontId="3"/>
  <pageMargins left="0.98425196850393704" right="0.39370078740157483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9">
    <tabColor indexed="10"/>
  </sheetPr>
  <dimension ref="A1:AM113"/>
  <sheetViews>
    <sheetView topLeftCell="A4" workbookViewId="0">
      <selection activeCell="AI2" sqref="AI2"/>
    </sheetView>
  </sheetViews>
  <sheetFormatPr defaultRowHeight="17.25" x14ac:dyDescent="0.2"/>
  <cols>
    <col min="1" max="37" width="1.69921875" customWidth="1"/>
    <col min="38" max="38" width="3.19921875" customWidth="1"/>
  </cols>
  <sheetData>
    <row r="1" spans="1:39" ht="24.95" customHeight="1" x14ac:dyDescent="0.2">
      <c r="D1" s="1" t="s">
        <v>90</v>
      </c>
      <c r="AG1" s="2" t="s">
        <v>0</v>
      </c>
      <c r="AH1" s="2"/>
      <c r="AI1" s="126">
        <v>2</v>
      </c>
      <c r="AJ1" s="126"/>
      <c r="AK1" s="12"/>
    </row>
    <row r="2" spans="1:39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9" ht="4.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9" s="8" customFormat="1" ht="22.5" customHeight="1" x14ac:dyDescent="0.2">
      <c r="A4" s="159">
        <v>1</v>
      </c>
      <c r="B4" s="160"/>
      <c r="D4" s="84">
        <f ca="1">I4*M4</f>
        <v>9</v>
      </c>
      <c r="E4" s="85" t="s">
        <v>91</v>
      </c>
      <c r="F4" s="85"/>
      <c r="G4" s="85"/>
      <c r="H4" s="85"/>
      <c r="I4" s="85">
        <f ca="1">INT(RAND()*(4-2)+2)*2</f>
        <v>6</v>
      </c>
      <c r="J4" s="85" t="s">
        <v>92</v>
      </c>
      <c r="K4" s="85"/>
      <c r="L4" s="85"/>
      <c r="M4" s="156">
        <v>1.5</v>
      </c>
      <c r="N4" s="156"/>
      <c r="O4" s="156"/>
      <c r="P4" s="24" t="s">
        <v>93</v>
      </c>
      <c r="Q4" s="85"/>
      <c r="R4" s="85"/>
      <c r="S4" s="85"/>
      <c r="T4" s="85"/>
      <c r="U4" s="85"/>
      <c r="V4" s="88" t="s">
        <v>94</v>
      </c>
      <c r="X4" s="30"/>
      <c r="Z4" s="30"/>
      <c r="AA4" s="30"/>
      <c r="AC4" s="30"/>
      <c r="AD4" s="30"/>
      <c r="AE4" s="30"/>
      <c r="AF4" s="30"/>
      <c r="AG4" s="30"/>
      <c r="AH4" s="30"/>
      <c r="AI4" s="30"/>
    </row>
    <row r="5" spans="1:39" s="8" customFormat="1" ht="11.25" customHeight="1" x14ac:dyDescent="0.2">
      <c r="A5" s="83"/>
      <c r="B5" s="83"/>
      <c r="M5" s="67"/>
      <c r="N5" s="67"/>
      <c r="O5" s="67"/>
      <c r="P5" s="13"/>
      <c r="X5" s="30"/>
      <c r="Z5" s="30"/>
      <c r="AA5" s="30"/>
      <c r="AC5" s="30"/>
      <c r="AD5" s="30"/>
      <c r="AE5" s="30"/>
      <c r="AF5" s="30"/>
      <c r="AG5" s="30"/>
      <c r="AH5" s="30"/>
      <c r="AI5" s="30"/>
    </row>
    <row r="6" spans="1:39" s="8" customFormat="1" ht="22.5" customHeight="1" x14ac:dyDescent="0.2">
      <c r="A6" s="12" t="s">
        <v>95</v>
      </c>
      <c r="B6" s="12"/>
      <c r="C6" s="34" t="s">
        <v>96</v>
      </c>
      <c r="D6" s="34"/>
      <c r="E6" s="34"/>
      <c r="F6" s="34"/>
      <c r="G6" s="34"/>
      <c r="H6" s="35"/>
      <c r="I6" s="36"/>
      <c r="J6" s="82"/>
      <c r="K6" s="82"/>
      <c r="L6" s="82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  <c r="AA6" s="36"/>
      <c r="AB6" s="34"/>
      <c r="AD6" s="34"/>
      <c r="AE6" s="34"/>
      <c r="AF6" s="36"/>
      <c r="AG6" s="34"/>
      <c r="AH6" s="35" t="s">
        <v>111</v>
      </c>
      <c r="AI6" s="35"/>
      <c r="AJ6" s="34"/>
      <c r="AK6" s="34"/>
      <c r="AL6" s="34"/>
      <c r="AM6" s="36"/>
    </row>
    <row r="7" spans="1:39" s="8" customFormat="1" ht="33.75" customHeight="1" x14ac:dyDescent="0.2">
      <c r="A7" s="32"/>
      <c r="B7" s="32"/>
      <c r="C7" s="183" t="s">
        <v>97</v>
      </c>
      <c r="D7" s="183"/>
      <c r="E7" s="183"/>
      <c r="F7" s="183"/>
      <c r="G7" s="183"/>
      <c r="H7" s="184"/>
      <c r="I7" s="89"/>
      <c r="J7" s="90"/>
      <c r="K7" s="90"/>
      <c r="L7" s="90"/>
      <c r="M7" s="90"/>
      <c r="N7" s="91"/>
      <c r="O7" s="36"/>
      <c r="P7" s="36"/>
      <c r="Q7" s="36"/>
      <c r="R7" s="36"/>
      <c r="S7" s="36"/>
      <c r="T7" s="36"/>
      <c r="U7" s="183" t="s">
        <v>98</v>
      </c>
      <c r="V7" s="183"/>
      <c r="W7" s="183"/>
      <c r="X7" s="183"/>
      <c r="Y7" s="183"/>
      <c r="Z7" s="184"/>
      <c r="AA7" s="89"/>
      <c r="AB7" s="90"/>
      <c r="AC7" s="90"/>
      <c r="AD7" s="90"/>
      <c r="AE7" s="90"/>
      <c r="AF7" s="91"/>
      <c r="AL7" s="36"/>
      <c r="AM7" s="36"/>
    </row>
    <row r="8" spans="1:39" s="8" customFormat="1" ht="11.25" customHeight="1" x14ac:dyDescent="0.2">
      <c r="A8" s="32"/>
      <c r="B8" s="32"/>
      <c r="C8" s="95"/>
      <c r="D8" s="95"/>
      <c r="E8" s="95"/>
      <c r="F8" s="95"/>
      <c r="G8" s="95"/>
      <c r="H8" s="9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95"/>
      <c r="V8" s="95"/>
      <c r="W8" s="95"/>
      <c r="X8" s="95"/>
      <c r="Y8" s="95"/>
      <c r="Z8" s="95"/>
      <c r="AA8" s="36"/>
      <c r="AB8" s="36"/>
      <c r="AC8" s="36"/>
      <c r="AD8" s="36"/>
      <c r="AE8" s="36"/>
      <c r="AF8" s="36"/>
      <c r="AL8" s="36"/>
      <c r="AM8" s="36"/>
    </row>
    <row r="9" spans="1:39" s="8" customFormat="1" ht="22.5" customHeight="1" x14ac:dyDescent="0.2">
      <c r="A9" s="12" t="s">
        <v>99</v>
      </c>
      <c r="B9" s="12"/>
      <c r="C9" s="34" t="s">
        <v>100</v>
      </c>
      <c r="D9" s="10"/>
      <c r="E9" s="10"/>
      <c r="F9" s="10"/>
      <c r="G9" s="13"/>
      <c r="H9" s="13"/>
      <c r="I9" s="10"/>
      <c r="L9" s="10"/>
      <c r="M9" s="10"/>
      <c r="N9" s="14"/>
      <c r="O9" s="14"/>
      <c r="P9" s="13"/>
      <c r="Q9" s="13"/>
      <c r="T9" s="12"/>
      <c r="U9" s="12"/>
      <c r="V9" s="10"/>
      <c r="W9" s="10"/>
      <c r="X9" s="10"/>
      <c r="Y9" s="10"/>
      <c r="Z9" s="10"/>
      <c r="AA9" s="17"/>
      <c r="AB9" s="17"/>
      <c r="AC9" s="13"/>
      <c r="AD9" s="13"/>
      <c r="AE9" s="13"/>
      <c r="AF9" s="13"/>
      <c r="AG9" s="13"/>
      <c r="AH9" s="35" t="s">
        <v>111</v>
      </c>
      <c r="AI9" s="13"/>
      <c r="AJ9" s="13"/>
      <c r="AK9" s="13"/>
      <c r="AL9" s="13"/>
    </row>
    <row r="10" spans="1:39" s="8" customFormat="1" ht="33.75" customHeight="1" x14ac:dyDescent="0.2">
      <c r="A10" s="12"/>
      <c r="B10" s="12"/>
      <c r="C10" s="10" t="s">
        <v>101</v>
      </c>
      <c r="D10" s="10"/>
      <c r="E10" s="10"/>
      <c r="F10" s="10"/>
      <c r="G10" s="18"/>
      <c r="H10" s="92"/>
      <c r="I10" s="85"/>
      <c r="J10" s="19"/>
      <c r="K10" s="19"/>
      <c r="L10" s="19"/>
      <c r="M10" s="85"/>
      <c r="N10" s="19"/>
      <c r="O10" s="19"/>
      <c r="P10" s="19"/>
      <c r="Q10" s="19"/>
      <c r="R10" s="24"/>
      <c r="S10" s="24"/>
      <c r="T10" s="24"/>
      <c r="U10" s="93"/>
      <c r="V10" s="93"/>
      <c r="W10" s="19"/>
      <c r="X10" s="19"/>
      <c r="Y10" s="19"/>
      <c r="Z10" s="92"/>
      <c r="AA10" s="24"/>
      <c r="AB10" s="19"/>
      <c r="AC10" s="19"/>
      <c r="AD10" s="93"/>
      <c r="AE10" s="93"/>
      <c r="AF10" s="19"/>
      <c r="AG10" s="19"/>
      <c r="AH10" s="94"/>
      <c r="AI10" s="14"/>
      <c r="AJ10" s="10"/>
      <c r="AK10" s="10"/>
      <c r="AL10" s="10"/>
    </row>
    <row r="11" spans="1:39" s="8" customFormat="1" ht="22.5" customHeight="1" x14ac:dyDescent="0.2">
      <c r="A11" s="12"/>
      <c r="B11" s="12"/>
      <c r="C11" s="10"/>
      <c r="D11" s="10"/>
      <c r="E11" s="10"/>
      <c r="F11" s="10"/>
      <c r="G11" s="10"/>
      <c r="H11" s="14"/>
      <c r="J11" s="10"/>
      <c r="K11" s="10"/>
      <c r="L11" s="10"/>
      <c r="N11" s="10"/>
      <c r="O11" s="10"/>
      <c r="P11" s="10"/>
      <c r="Q11" s="10"/>
      <c r="R11" s="13"/>
      <c r="S11" s="13"/>
      <c r="T11" s="13"/>
      <c r="U11" s="12"/>
      <c r="V11" s="12"/>
      <c r="W11" s="10"/>
      <c r="X11" s="10"/>
      <c r="Y11" s="10"/>
      <c r="Z11" s="14"/>
      <c r="AA11" s="13"/>
      <c r="AB11" s="10"/>
      <c r="AC11" s="10"/>
      <c r="AD11" s="12"/>
      <c r="AE11" s="12"/>
      <c r="AF11" s="10"/>
      <c r="AG11" s="10"/>
      <c r="AH11" s="14"/>
      <c r="AI11" s="14"/>
      <c r="AJ11" s="10"/>
      <c r="AK11" s="10"/>
      <c r="AL11" s="10"/>
    </row>
    <row r="12" spans="1:39" s="8" customFormat="1" ht="22.5" customHeight="1" x14ac:dyDescent="0.2">
      <c r="A12" s="186">
        <v>2</v>
      </c>
      <c r="B12" s="187"/>
      <c r="C12" s="13"/>
      <c r="D12" s="13" t="s">
        <v>109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V12" s="13"/>
      <c r="W12" s="13"/>
      <c r="X12" s="13"/>
      <c r="Y12" s="13"/>
      <c r="Z12" s="13"/>
      <c r="AA12" s="13"/>
      <c r="AB12" s="13"/>
    </row>
    <row r="13" spans="1:39" s="8" customFormat="1" ht="22.5" customHeight="1" x14ac:dyDescent="0.2">
      <c r="A13" s="79"/>
      <c r="B13" s="7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V13" s="13"/>
      <c r="W13" s="13"/>
      <c r="X13" s="13"/>
      <c r="Y13" s="13"/>
      <c r="Z13" s="13"/>
      <c r="AA13" s="36" t="s">
        <v>120</v>
      </c>
      <c r="AB13" s="13"/>
      <c r="AI13" s="36" t="s">
        <v>114</v>
      </c>
    </row>
    <row r="14" spans="1:39" s="8" customFormat="1" ht="26.25" customHeight="1" x14ac:dyDescent="0.2">
      <c r="A14" s="12"/>
      <c r="B14" s="12"/>
      <c r="C14" s="140" t="s">
        <v>1</v>
      </c>
      <c r="D14" s="140"/>
      <c r="E14" s="185" t="s">
        <v>102</v>
      </c>
      <c r="F14" s="185"/>
      <c r="G14" s="185"/>
      <c r="H14" s="185"/>
      <c r="I14" s="185"/>
      <c r="J14" s="185"/>
      <c r="K14" s="185"/>
      <c r="L14" s="188" t="s">
        <v>103</v>
      </c>
      <c r="M14" s="189"/>
      <c r="N14" s="189"/>
      <c r="O14" s="189"/>
      <c r="P14" s="189"/>
      <c r="Q14" s="189"/>
      <c r="R14" s="190"/>
      <c r="T14" s="8" t="s">
        <v>95</v>
      </c>
      <c r="V14" s="10" t="s">
        <v>104</v>
      </c>
      <c r="W14" s="10"/>
      <c r="X14" s="10"/>
      <c r="Y14" s="10"/>
      <c r="Z14" s="10"/>
      <c r="AA14" s="10"/>
      <c r="AB14" s="13"/>
      <c r="AC14" s="13"/>
      <c r="AD14" s="13"/>
      <c r="AE14" s="10"/>
      <c r="AF14" s="10"/>
      <c r="AG14" s="10"/>
      <c r="AH14" s="10"/>
      <c r="AI14" s="10"/>
      <c r="AJ14" s="10"/>
      <c r="AK14" s="10"/>
      <c r="AL14" s="10"/>
    </row>
    <row r="15" spans="1:39" s="8" customFormat="1" ht="22.5" customHeight="1" x14ac:dyDescent="0.2">
      <c r="A15" s="69">
        <f ca="1">INT(RAND()*(4-1)+1)</f>
        <v>2</v>
      </c>
      <c r="B15" s="12"/>
      <c r="C15" s="180">
        <v>1</v>
      </c>
      <c r="D15" s="180"/>
      <c r="E15" s="180">
        <f ca="1">IF(A15=1,40,IF(A15=2,60,50))</f>
        <v>60</v>
      </c>
      <c r="F15" s="180"/>
      <c r="G15" s="180"/>
      <c r="H15" s="180"/>
      <c r="I15" s="180"/>
      <c r="J15" s="180"/>
      <c r="K15" s="180"/>
      <c r="L15" s="180">
        <f ca="1">IF(A15=1,E15*0.35,IF(A15=2,E15*0.25,E15*0.18))</f>
        <v>15</v>
      </c>
      <c r="M15" s="180"/>
      <c r="N15" s="180"/>
      <c r="O15" s="180"/>
      <c r="P15" s="180"/>
      <c r="Q15" s="180"/>
      <c r="R15" s="180"/>
      <c r="S15" s="13"/>
      <c r="T15" s="13"/>
      <c r="U15" s="12"/>
      <c r="V15" s="12" t="s">
        <v>105</v>
      </c>
      <c r="W15" s="10"/>
      <c r="X15" s="10"/>
      <c r="Y15" s="10"/>
      <c r="Z15" s="14"/>
      <c r="AA15" s="13"/>
      <c r="AB15" s="10"/>
      <c r="AC15" s="10"/>
      <c r="AD15" s="12"/>
      <c r="AE15" s="12"/>
      <c r="AF15" s="10"/>
      <c r="AG15" s="10"/>
      <c r="AH15" s="14"/>
      <c r="AI15" s="14"/>
      <c r="AJ15" s="10"/>
      <c r="AK15" s="10"/>
      <c r="AL15" s="10"/>
    </row>
    <row r="16" spans="1:39" s="8" customFormat="1" ht="22.5" customHeight="1" x14ac:dyDescent="0.2">
      <c r="A16" s="74"/>
      <c r="B16" s="74"/>
      <c r="C16" s="185">
        <v>2</v>
      </c>
      <c r="D16" s="185"/>
      <c r="E16" s="180">
        <f ca="1">IF(A15=1,30,IF(A15=2,70,40))</f>
        <v>70</v>
      </c>
      <c r="F16" s="180"/>
      <c r="G16" s="180"/>
      <c r="H16" s="180"/>
      <c r="I16" s="180"/>
      <c r="J16" s="180"/>
      <c r="K16" s="180"/>
      <c r="L16" s="180">
        <f ca="1">IF(A15=1,E16*0.4,IF(A15=2,E16*0.3,E16*0.2))</f>
        <v>21</v>
      </c>
      <c r="M16" s="180"/>
      <c r="N16" s="180"/>
      <c r="O16" s="180"/>
      <c r="P16" s="180"/>
      <c r="Q16" s="180"/>
      <c r="R16" s="180"/>
      <c r="S16" s="34"/>
      <c r="T16" s="34"/>
      <c r="U16" s="36"/>
      <c r="V16" s="36" t="s">
        <v>106</v>
      </c>
      <c r="W16" s="36"/>
      <c r="X16" s="34"/>
      <c r="Y16" s="34"/>
      <c r="Z16" s="34"/>
      <c r="AA16" s="34"/>
      <c r="AB16" s="34"/>
      <c r="AC16" s="36"/>
      <c r="AD16" s="36"/>
      <c r="AE16" s="36"/>
      <c r="AF16" s="36"/>
      <c r="AH16" s="35" t="s">
        <v>112</v>
      </c>
      <c r="AL16" s="36"/>
    </row>
    <row r="17" spans="1:38" s="8" customFormat="1" ht="11.25" customHeight="1" x14ac:dyDescent="0.2">
      <c r="A17" s="12"/>
      <c r="B17" s="12"/>
      <c r="C17" s="34"/>
      <c r="D17" s="10"/>
      <c r="E17" s="10"/>
      <c r="F17" s="10"/>
      <c r="G17" s="13"/>
      <c r="H17" s="13"/>
      <c r="I17" s="10"/>
      <c r="L17" s="10"/>
      <c r="M17" s="10"/>
      <c r="N17" s="14"/>
      <c r="O17" s="14"/>
      <c r="P17" s="13"/>
      <c r="Q17" s="13"/>
      <c r="T17" s="12"/>
      <c r="U17" s="12"/>
      <c r="V17" s="10"/>
      <c r="W17" s="10"/>
      <c r="X17" s="10"/>
      <c r="Y17" s="10"/>
      <c r="Z17" s="68"/>
      <c r="AA17" s="68"/>
      <c r="AB17" s="68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s="8" customFormat="1" ht="33.75" customHeight="1" x14ac:dyDescent="0.2">
      <c r="A18" s="12" t="s">
        <v>107</v>
      </c>
      <c r="B18" s="12"/>
      <c r="C18" s="34"/>
      <c r="D18" s="10" t="s">
        <v>6</v>
      </c>
      <c r="E18" s="10"/>
      <c r="F18" s="10"/>
      <c r="G18" s="13"/>
      <c r="H18" s="13"/>
      <c r="I18" s="10"/>
      <c r="L18" s="10"/>
      <c r="M18" s="10"/>
      <c r="N18" s="14"/>
      <c r="O18" s="14"/>
      <c r="P18" s="13"/>
      <c r="Q18" s="13"/>
      <c r="T18" s="12"/>
      <c r="U18" s="12"/>
      <c r="V18" s="10"/>
      <c r="W18" s="10"/>
      <c r="X18" s="10"/>
      <c r="Y18" s="10"/>
      <c r="Z18" s="10"/>
      <c r="AA18" s="17"/>
      <c r="AB18" s="17"/>
      <c r="AC18" s="13"/>
      <c r="AD18" s="13"/>
      <c r="AE18" s="26"/>
      <c r="AF18" s="24"/>
      <c r="AG18" s="24"/>
      <c r="AH18" s="24"/>
      <c r="AI18" s="24"/>
      <c r="AJ18" s="24"/>
      <c r="AK18" s="24"/>
      <c r="AL18" s="27"/>
    </row>
    <row r="19" spans="1:38" s="8" customFormat="1" ht="11.25" customHeight="1" x14ac:dyDescent="0.2">
      <c r="A19" s="12"/>
      <c r="B19" s="12"/>
      <c r="C19" s="34"/>
      <c r="D19" s="10"/>
      <c r="E19" s="10"/>
      <c r="F19" s="10"/>
      <c r="G19" s="13"/>
      <c r="H19" s="13"/>
      <c r="I19" s="10"/>
      <c r="L19" s="10"/>
      <c r="M19" s="10"/>
      <c r="N19" s="14"/>
      <c r="O19" s="14"/>
      <c r="P19" s="13"/>
      <c r="Q19" s="13"/>
      <c r="T19" s="12"/>
      <c r="U19" s="12"/>
      <c r="V19" s="10"/>
      <c r="W19" s="10"/>
      <c r="X19" s="10"/>
      <c r="Y19" s="10"/>
      <c r="Z19" s="10"/>
      <c r="AA19" s="17"/>
      <c r="AB19" s="17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s="8" customFormat="1" ht="33.75" customHeight="1" x14ac:dyDescent="0.2">
      <c r="A20" s="12" t="s">
        <v>108</v>
      </c>
      <c r="B20" s="12"/>
      <c r="C20" s="34"/>
      <c r="D20" s="10" t="s">
        <v>6</v>
      </c>
      <c r="E20" s="10"/>
      <c r="F20" s="10"/>
      <c r="G20" s="13"/>
      <c r="H20" s="13"/>
      <c r="I20" s="10"/>
      <c r="L20" s="10"/>
      <c r="M20" s="10"/>
      <c r="N20" s="14"/>
      <c r="O20" s="14"/>
      <c r="P20" s="13"/>
      <c r="Q20" s="13"/>
      <c r="T20" s="12"/>
      <c r="U20" s="12"/>
      <c r="V20" s="10"/>
      <c r="W20" s="10"/>
      <c r="X20" s="10"/>
      <c r="Y20" s="10"/>
      <c r="Z20" s="10"/>
      <c r="AA20" s="17"/>
      <c r="AB20" s="17"/>
      <c r="AC20" s="13"/>
      <c r="AD20" s="13"/>
      <c r="AE20" s="26"/>
      <c r="AF20" s="24"/>
      <c r="AG20" s="24"/>
      <c r="AH20" s="24"/>
      <c r="AI20" s="24"/>
      <c r="AJ20" s="24"/>
      <c r="AK20" s="24"/>
      <c r="AL20" s="27"/>
    </row>
    <row r="21" spans="1:38" s="8" customFormat="1" ht="33.75" customHeight="1" x14ac:dyDescent="0.2">
      <c r="A21" s="12" t="s">
        <v>83</v>
      </c>
      <c r="B21" s="12"/>
      <c r="C21" s="10" t="s">
        <v>110</v>
      </c>
      <c r="D21" s="10"/>
      <c r="E21" s="10"/>
      <c r="F21" s="10"/>
      <c r="G21" s="10"/>
      <c r="H21" s="14"/>
      <c r="J21" s="10"/>
      <c r="K21" s="10"/>
      <c r="L21" s="10"/>
      <c r="N21" s="10"/>
      <c r="O21" s="10"/>
      <c r="P21" s="10"/>
      <c r="Q21" s="10"/>
      <c r="R21" s="13"/>
      <c r="S21" s="13"/>
      <c r="T21" s="13"/>
      <c r="U21" s="12"/>
      <c r="V21" s="12"/>
      <c r="W21" s="10"/>
      <c r="X21" s="10"/>
      <c r="Y21" s="10"/>
      <c r="Z21" s="14"/>
      <c r="AA21" s="13"/>
      <c r="AB21" s="10"/>
      <c r="AC21" s="10"/>
      <c r="AD21" s="12"/>
      <c r="AE21" s="12"/>
      <c r="AF21" s="10"/>
      <c r="AG21" s="10"/>
      <c r="AH21" s="14"/>
      <c r="AI21" s="14"/>
      <c r="AJ21" s="10"/>
      <c r="AK21" s="10"/>
      <c r="AL21" s="10"/>
    </row>
    <row r="22" spans="1:38" s="8" customFormat="1" ht="33.75" customHeight="1" x14ac:dyDescent="0.2">
      <c r="A22" s="32"/>
      <c r="B22" s="3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V22" s="13"/>
      <c r="W22" s="13"/>
      <c r="X22" s="13"/>
      <c r="Y22" s="13"/>
      <c r="Z22" s="13"/>
      <c r="AA22" s="13"/>
      <c r="AB22" s="13"/>
      <c r="AE22" s="84"/>
      <c r="AF22" s="85"/>
      <c r="AG22" s="85"/>
      <c r="AH22" s="85"/>
      <c r="AI22" s="85"/>
      <c r="AJ22" s="85"/>
      <c r="AK22" s="85"/>
      <c r="AL22" s="87"/>
    </row>
    <row r="23" spans="1:38" s="8" customFormat="1" ht="11.25" customHeight="1" x14ac:dyDescent="0.2">
      <c r="A23" s="12"/>
      <c r="B23" s="12"/>
      <c r="D23" s="10"/>
      <c r="E23" s="10"/>
      <c r="F23" s="10"/>
      <c r="G23" s="13"/>
      <c r="H23" s="13"/>
      <c r="I23" s="10"/>
      <c r="L23" s="10"/>
      <c r="M23" s="10"/>
      <c r="N23" s="34"/>
      <c r="O23" s="34"/>
      <c r="P23" s="34"/>
      <c r="Q23" s="13"/>
      <c r="W23" s="10"/>
      <c r="X23" s="10"/>
      <c r="Y23" s="10"/>
      <c r="Z23" s="10"/>
      <c r="AA23" s="10"/>
      <c r="AB23" s="13"/>
      <c r="AC23" s="13"/>
      <c r="AD23" s="13"/>
      <c r="AE23" s="10"/>
      <c r="AF23" s="10"/>
      <c r="AG23" s="10"/>
      <c r="AH23" s="35" t="s">
        <v>112</v>
      </c>
      <c r="AI23" s="10"/>
      <c r="AJ23" s="10"/>
      <c r="AK23" s="10"/>
      <c r="AL23" s="10"/>
    </row>
    <row r="24" spans="1:38" s="8" customFormat="1" ht="22.5" customHeight="1" x14ac:dyDescent="0.2">
      <c r="A24" s="155">
        <v>3</v>
      </c>
      <c r="B24" s="157"/>
      <c r="C24" s="10"/>
      <c r="D24" s="10" t="s">
        <v>115</v>
      </c>
      <c r="E24" s="10"/>
      <c r="F24" s="10"/>
      <c r="G24" s="10"/>
      <c r="H24" s="14"/>
      <c r="J24" s="10"/>
      <c r="K24" s="10"/>
      <c r="L24" s="10"/>
      <c r="N24" s="10"/>
      <c r="O24" s="10"/>
      <c r="P24" s="10"/>
      <c r="Q24" s="10"/>
      <c r="R24" s="13"/>
      <c r="S24" s="13"/>
      <c r="T24" s="13"/>
      <c r="U24" s="12"/>
      <c r="V24" s="12"/>
      <c r="W24" s="10"/>
      <c r="X24" s="10"/>
      <c r="Y24" s="10"/>
      <c r="Z24" s="14"/>
      <c r="AA24" s="13"/>
      <c r="AB24" s="10"/>
      <c r="AC24" s="10"/>
      <c r="AD24" s="12"/>
      <c r="AE24" s="12"/>
      <c r="AF24" s="10"/>
      <c r="AG24" s="34" t="s">
        <v>121</v>
      </c>
      <c r="AH24" s="14"/>
      <c r="AI24" s="14"/>
      <c r="AJ24" s="10"/>
      <c r="AK24" s="10"/>
      <c r="AL24" s="10"/>
    </row>
    <row r="25" spans="1:38" s="8" customFormat="1" ht="11.25" customHeight="1" x14ac:dyDescent="0.2">
      <c r="A25" s="67"/>
      <c r="B25" s="67"/>
      <c r="C25" s="10"/>
      <c r="D25" s="10"/>
      <c r="E25" s="10"/>
      <c r="F25" s="10"/>
      <c r="G25" s="10"/>
      <c r="H25" s="14"/>
      <c r="J25" s="10"/>
      <c r="K25" s="10"/>
      <c r="L25" s="10"/>
      <c r="N25" s="10"/>
      <c r="O25" s="10"/>
      <c r="P25" s="10"/>
      <c r="Q25" s="10"/>
      <c r="R25" s="13"/>
      <c r="S25" s="13"/>
      <c r="T25" s="13"/>
      <c r="U25" s="12"/>
      <c r="V25" s="12"/>
      <c r="W25" s="10"/>
      <c r="X25" s="10"/>
      <c r="Y25" s="10"/>
      <c r="Z25" s="14"/>
      <c r="AA25" s="13"/>
      <c r="AB25" s="10"/>
      <c r="AC25" s="10"/>
      <c r="AD25" s="12"/>
      <c r="AE25" s="12"/>
      <c r="AF25" s="10"/>
      <c r="AG25" s="10"/>
      <c r="AH25" s="14"/>
      <c r="AI25" s="14"/>
      <c r="AJ25" s="10"/>
      <c r="AK25" s="10"/>
      <c r="AL25" s="10"/>
    </row>
    <row r="26" spans="1:38" s="8" customFormat="1" ht="33.75" customHeight="1" x14ac:dyDescent="0.2">
      <c r="A26" s="12" t="s">
        <v>113</v>
      </c>
      <c r="B26" s="12"/>
      <c r="C26" s="182">
        <f ca="1">INT(RAND()*(70-61)+61)/100</f>
        <v>0.67</v>
      </c>
      <c r="D26" s="182"/>
      <c r="E26" s="182"/>
      <c r="F26" s="182"/>
      <c r="G26" s="182"/>
      <c r="H26" s="13"/>
      <c r="I26" s="10"/>
      <c r="N26" s="35"/>
      <c r="O26" s="35"/>
      <c r="P26" s="35"/>
      <c r="Q26" s="36"/>
      <c r="T26" s="12"/>
      <c r="U26" s="12"/>
      <c r="V26" s="10"/>
      <c r="W26" s="10" t="s">
        <v>122</v>
      </c>
      <c r="X26" s="10"/>
      <c r="Y26" s="10"/>
      <c r="Z26" s="10"/>
      <c r="AA26" s="10"/>
      <c r="AB26" s="13"/>
      <c r="AC26" s="13"/>
      <c r="AD26" s="13"/>
      <c r="AE26" s="26"/>
      <c r="AF26" s="24"/>
      <c r="AG26" s="24"/>
      <c r="AH26" s="24"/>
      <c r="AI26" s="24"/>
      <c r="AJ26" s="24"/>
      <c r="AK26" s="24"/>
      <c r="AL26" s="27"/>
    </row>
    <row r="27" spans="1:38" s="8" customFormat="1" ht="11.25" customHeight="1" x14ac:dyDescent="0.2">
      <c r="A27" s="12"/>
      <c r="B27" s="12"/>
      <c r="C27" s="12"/>
      <c r="D27" s="12"/>
      <c r="E27" s="12"/>
      <c r="F27" s="34"/>
      <c r="G27" s="13"/>
      <c r="H27" s="13"/>
      <c r="I27" s="10"/>
      <c r="N27" s="35"/>
      <c r="O27" s="35"/>
      <c r="P27" s="35"/>
      <c r="Q27" s="36"/>
      <c r="T27" s="12"/>
      <c r="U27" s="12"/>
      <c r="V27" s="10"/>
      <c r="W27" s="10"/>
      <c r="X27" s="10"/>
      <c r="Y27" s="10"/>
      <c r="Z27" s="10"/>
      <c r="AA27" s="10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s="8" customFormat="1" ht="33.75" customHeight="1" x14ac:dyDescent="0.2">
      <c r="A28" s="12" t="s">
        <v>116</v>
      </c>
      <c r="B28" s="12"/>
      <c r="C28" s="182">
        <f ca="1">INT(RAND()*(10-1)+1)/10+1</f>
        <v>1.3</v>
      </c>
      <c r="D28" s="182"/>
      <c r="E28" s="182"/>
      <c r="F28" s="182"/>
      <c r="G28" s="182"/>
      <c r="H28" s="13"/>
      <c r="I28" s="10"/>
      <c r="N28" s="35"/>
      <c r="O28" s="35"/>
      <c r="P28" s="35"/>
      <c r="Q28" s="36"/>
      <c r="T28" s="12"/>
      <c r="U28" s="12"/>
      <c r="V28" s="10"/>
      <c r="W28" s="10" t="s">
        <v>122</v>
      </c>
      <c r="X28" s="10"/>
      <c r="Y28" s="10"/>
      <c r="Z28" s="10"/>
      <c r="AA28" s="10"/>
      <c r="AB28" s="13"/>
      <c r="AC28" s="13"/>
      <c r="AD28" s="13"/>
      <c r="AE28" s="26"/>
      <c r="AF28" s="24"/>
      <c r="AG28" s="24"/>
      <c r="AH28" s="24"/>
      <c r="AI28" s="24"/>
      <c r="AJ28" s="24"/>
      <c r="AK28" s="24"/>
      <c r="AL28" s="27"/>
    </row>
    <row r="29" spans="1:38" s="8" customFormat="1" ht="11.25" customHeight="1" x14ac:dyDescent="0.2">
      <c r="A29" s="12"/>
      <c r="B29" s="12"/>
      <c r="C29" s="34"/>
      <c r="D29" s="67"/>
      <c r="E29" s="67"/>
      <c r="F29" s="34"/>
      <c r="G29" s="13"/>
      <c r="H29" s="13"/>
      <c r="I29" s="10"/>
      <c r="N29" s="35"/>
      <c r="O29" s="35"/>
      <c r="P29" s="35"/>
      <c r="Q29" s="36"/>
      <c r="T29" s="12"/>
      <c r="U29" s="12"/>
      <c r="V29" s="10"/>
      <c r="W29" s="10"/>
      <c r="X29" s="10"/>
      <c r="Y29" s="10"/>
      <c r="Z29" s="10"/>
      <c r="AA29" s="10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 s="8" customFormat="1" ht="33.75" customHeight="1" x14ac:dyDescent="0.2">
      <c r="A30" s="12" t="s">
        <v>117</v>
      </c>
      <c r="B30" s="12"/>
      <c r="C30" s="181">
        <f ca="1">INT(RAND()*(100-1)+1)</f>
        <v>69</v>
      </c>
      <c r="D30" s="181"/>
      <c r="E30" s="181"/>
      <c r="F30" s="181"/>
      <c r="G30" s="181"/>
      <c r="H30" s="13" t="s">
        <v>124</v>
      </c>
      <c r="I30" s="10"/>
      <c r="L30" s="10"/>
      <c r="M30" s="10"/>
      <c r="N30" s="14"/>
      <c r="O30" s="69"/>
      <c r="P30" s="69"/>
      <c r="Q30" s="69"/>
      <c r="T30" s="12"/>
      <c r="U30" s="12"/>
      <c r="V30" s="10"/>
      <c r="W30" s="10" t="s">
        <v>123</v>
      </c>
      <c r="X30" s="10"/>
      <c r="Y30" s="10"/>
      <c r="Z30" s="10"/>
      <c r="AA30" s="17"/>
      <c r="AB30" s="17"/>
      <c r="AC30" s="13"/>
      <c r="AD30" s="13"/>
      <c r="AE30" s="26"/>
      <c r="AF30" s="24"/>
      <c r="AG30" s="24"/>
      <c r="AH30" s="24"/>
      <c r="AI30" s="24"/>
      <c r="AJ30" s="24"/>
      <c r="AK30" s="24"/>
      <c r="AL30" s="27"/>
    </row>
    <row r="31" spans="1:38" s="8" customFormat="1" ht="11.25" customHeight="1" x14ac:dyDescent="0.2">
      <c r="A31" s="12"/>
      <c r="B31" s="12"/>
      <c r="C31" s="80"/>
      <c r="D31" s="96"/>
      <c r="E31" s="96"/>
      <c r="F31" s="96"/>
      <c r="G31" s="96"/>
      <c r="H31" s="13"/>
      <c r="I31" s="10"/>
      <c r="L31" s="10"/>
      <c r="M31" s="10"/>
      <c r="N31" s="14"/>
      <c r="O31" s="69"/>
      <c r="P31" s="69"/>
      <c r="Q31" s="69"/>
      <c r="T31" s="12"/>
      <c r="U31" s="12"/>
      <c r="V31" s="10"/>
      <c r="W31" s="10"/>
      <c r="X31" s="10"/>
      <c r="Y31" s="10"/>
      <c r="Z31" s="10"/>
      <c r="AA31" s="17"/>
      <c r="AB31" s="17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s="8" customFormat="1" ht="33.75" customHeight="1" x14ac:dyDescent="0.2">
      <c r="A32" s="12" t="s">
        <v>118</v>
      </c>
      <c r="B32" s="12"/>
      <c r="C32" s="181">
        <f ca="1">INT(RAND()*(50-41)+41)/10</f>
        <v>4.7</v>
      </c>
      <c r="D32" s="181"/>
      <c r="E32" s="181"/>
      <c r="F32" s="181"/>
      <c r="G32" s="181"/>
      <c r="H32" s="13" t="s">
        <v>125</v>
      </c>
      <c r="I32" s="10"/>
      <c r="L32" s="10"/>
      <c r="M32" s="10"/>
      <c r="N32" s="14"/>
      <c r="O32" s="14"/>
      <c r="P32" s="13"/>
      <c r="Q32" s="13"/>
      <c r="T32" s="12"/>
      <c r="U32" s="12"/>
      <c r="V32" s="10"/>
      <c r="W32" s="10" t="s">
        <v>123</v>
      </c>
      <c r="X32" s="10"/>
      <c r="Y32" s="10"/>
      <c r="Z32" s="10"/>
      <c r="AA32" s="17"/>
      <c r="AB32" s="17"/>
      <c r="AC32" s="13"/>
      <c r="AD32" s="13"/>
      <c r="AE32" s="26"/>
      <c r="AF32" s="24"/>
      <c r="AG32" s="24"/>
      <c r="AH32" s="24"/>
      <c r="AI32" s="24"/>
      <c r="AJ32" s="24"/>
      <c r="AK32" s="24"/>
      <c r="AL32" s="27"/>
    </row>
    <row r="33" spans="1:39" s="8" customFormat="1" ht="11.25" customHeight="1" x14ac:dyDescent="0.2">
      <c r="A33" s="12"/>
      <c r="B33" s="12"/>
      <c r="C33" s="34"/>
      <c r="D33" s="10"/>
      <c r="E33" s="10"/>
      <c r="F33" s="10"/>
      <c r="G33" s="13"/>
      <c r="H33" s="13"/>
      <c r="I33" s="10"/>
      <c r="L33" s="10"/>
      <c r="M33" s="10"/>
      <c r="N33" s="14"/>
      <c r="O33" s="14"/>
      <c r="P33" s="13"/>
      <c r="Q33" s="13"/>
      <c r="T33" s="12"/>
      <c r="U33" s="12"/>
      <c r="V33" s="10"/>
      <c r="W33" s="10"/>
      <c r="X33" s="10"/>
      <c r="Y33" s="10"/>
      <c r="Z33" s="10"/>
      <c r="AA33" s="17"/>
      <c r="AB33" s="17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9" s="8" customFormat="1" ht="33.75" customHeight="1" x14ac:dyDescent="0.2">
      <c r="A34" s="12" t="s">
        <v>119</v>
      </c>
      <c r="B34" s="12"/>
      <c r="C34" s="181">
        <f ca="1">INT(RAND()*(10-1)+1)</f>
        <v>3</v>
      </c>
      <c r="D34" s="181"/>
      <c r="E34" s="181"/>
      <c r="F34" s="181"/>
      <c r="G34" s="181"/>
      <c r="H34" s="14" t="s">
        <v>126</v>
      </c>
      <c r="J34" s="10"/>
      <c r="K34" s="10"/>
      <c r="L34" s="10"/>
      <c r="N34" s="10"/>
      <c r="O34" s="10"/>
      <c r="P34" s="10"/>
      <c r="Q34" s="10"/>
      <c r="R34" s="13"/>
      <c r="S34" s="13"/>
      <c r="T34" s="13"/>
      <c r="U34" s="12"/>
      <c r="V34" s="12"/>
      <c r="W34" s="10" t="s">
        <v>123</v>
      </c>
      <c r="X34" s="10"/>
      <c r="Y34" s="10"/>
      <c r="Z34" s="14"/>
      <c r="AA34" s="13"/>
      <c r="AB34" s="10"/>
      <c r="AC34" s="10"/>
      <c r="AD34" s="12"/>
      <c r="AE34" s="26"/>
      <c r="AF34" s="24"/>
      <c r="AG34" s="24"/>
      <c r="AH34" s="24"/>
      <c r="AI34" s="24"/>
      <c r="AJ34" s="24"/>
      <c r="AK34" s="24"/>
      <c r="AL34" s="27"/>
    </row>
    <row r="35" spans="1:39" s="8" customFormat="1" ht="33.75" customHeight="1" x14ac:dyDescent="0.2">
      <c r="A35" s="32"/>
      <c r="B35" s="3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V35" s="13"/>
      <c r="W35" s="13"/>
      <c r="X35" s="13"/>
      <c r="Y35" s="13"/>
      <c r="Z35" s="13"/>
      <c r="AA35" s="13"/>
      <c r="AB35" s="13"/>
    </row>
    <row r="36" spans="1:39" s="8" customFormat="1" ht="33.75" customHeight="1" x14ac:dyDescent="0.2">
      <c r="A36" s="32"/>
      <c r="B36" s="3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V36" s="13"/>
      <c r="W36" s="13"/>
      <c r="X36" s="13"/>
      <c r="Y36" s="13"/>
      <c r="Z36" s="13"/>
      <c r="AA36" s="13"/>
      <c r="AB36" s="13"/>
    </row>
    <row r="37" spans="1:39" ht="29.25" customHeight="1" x14ac:dyDescent="0.2">
      <c r="D37" s="1" t="str">
        <f>IF(D1="","",D1)</f>
        <v>割合⑫まとめ１</v>
      </c>
      <c r="AG37" s="2" t="str">
        <f>IF(AG1="","",AG1)</f>
        <v>№</v>
      </c>
      <c r="AH37" s="2"/>
      <c r="AI37" s="126">
        <f>IF(AI1="","",AI1)</f>
        <v>2</v>
      </c>
      <c r="AJ37" s="126"/>
      <c r="AK37" s="12"/>
    </row>
    <row r="38" spans="1:39" ht="21.75" customHeight="1" x14ac:dyDescent="0.2">
      <c r="E38" s="11" t="s">
        <v>5</v>
      </c>
      <c r="F38" s="9"/>
      <c r="G38" s="9"/>
      <c r="Q38" s="15" t="str">
        <f>IF(Q2="","",Q2)</f>
        <v>名前</v>
      </c>
      <c r="R38" s="16"/>
      <c r="S38" s="16"/>
      <c r="T38" s="16"/>
      <c r="U38" s="16" t="str">
        <f>IF(U2="","",U2)</f>
        <v/>
      </c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9" ht="16.5" customHeight="1" x14ac:dyDescent="0.2">
      <c r="E39" s="11"/>
      <c r="F39" s="9"/>
      <c r="G39" s="9"/>
      <c r="Q39" s="7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9" s="8" customFormat="1" ht="22.5" customHeight="1" x14ac:dyDescent="0.2">
      <c r="A40" s="159">
        <v>1</v>
      </c>
      <c r="B40" s="160"/>
      <c r="D40" s="84">
        <f ca="1">I40*M40</f>
        <v>9</v>
      </c>
      <c r="E40" s="85" t="s">
        <v>91</v>
      </c>
      <c r="F40" s="85"/>
      <c r="G40" s="85"/>
      <c r="H40" s="85"/>
      <c r="I40" s="85">
        <f ca="1">I4</f>
        <v>6</v>
      </c>
      <c r="J40" s="85" t="s">
        <v>92</v>
      </c>
      <c r="K40" s="85"/>
      <c r="L40" s="85"/>
      <c r="M40" s="156">
        <v>1.5</v>
      </c>
      <c r="N40" s="156"/>
      <c r="O40" s="156"/>
      <c r="P40" s="24" t="s">
        <v>93</v>
      </c>
      <c r="Q40" s="85"/>
      <c r="R40" s="85"/>
      <c r="S40" s="85"/>
      <c r="T40" s="85"/>
      <c r="U40" s="85"/>
      <c r="V40" s="88" t="s">
        <v>94</v>
      </c>
      <c r="X40" s="30"/>
      <c r="Z40" s="30"/>
      <c r="AA40" s="30"/>
      <c r="AC40" s="30"/>
      <c r="AD40" s="30"/>
      <c r="AE40" s="30"/>
      <c r="AF40" s="30"/>
      <c r="AG40" s="30"/>
      <c r="AH40" s="30"/>
      <c r="AI40" s="30"/>
    </row>
    <row r="41" spans="1:39" s="8" customFormat="1" ht="11.25" customHeight="1" x14ac:dyDescent="0.2">
      <c r="A41" s="83"/>
      <c r="B41" s="83"/>
      <c r="M41" s="67"/>
      <c r="N41" s="67"/>
      <c r="O41" s="67"/>
      <c r="P41" s="13"/>
      <c r="X41" s="30"/>
      <c r="Z41" s="30"/>
      <c r="AA41" s="30"/>
      <c r="AC41" s="30"/>
      <c r="AD41" s="30"/>
      <c r="AE41" s="30"/>
      <c r="AF41" s="30"/>
      <c r="AG41" s="30"/>
      <c r="AH41" s="30"/>
      <c r="AI41" s="30"/>
    </row>
    <row r="42" spans="1:39" s="8" customFormat="1" ht="22.5" customHeight="1" x14ac:dyDescent="0.2">
      <c r="A42" s="12" t="s">
        <v>95</v>
      </c>
      <c r="B42" s="12"/>
      <c r="C42" s="34" t="s">
        <v>96</v>
      </c>
      <c r="D42" s="34"/>
      <c r="E42" s="34"/>
      <c r="F42" s="34"/>
      <c r="G42" s="34"/>
      <c r="H42" s="35"/>
      <c r="I42" s="36"/>
      <c r="J42" s="82"/>
      <c r="K42" s="82"/>
      <c r="L42" s="8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5"/>
      <c r="AA42" s="36"/>
      <c r="AB42" s="34"/>
      <c r="AD42" s="34"/>
      <c r="AE42" s="34"/>
      <c r="AF42" s="36"/>
      <c r="AG42" s="34"/>
      <c r="AH42" s="35" t="s">
        <v>111</v>
      </c>
      <c r="AI42" s="35"/>
      <c r="AJ42" s="34"/>
      <c r="AK42" s="34"/>
      <c r="AL42" s="34"/>
      <c r="AM42" s="36"/>
    </row>
    <row r="43" spans="1:39" s="8" customFormat="1" ht="33.75" customHeight="1" x14ac:dyDescent="0.2">
      <c r="A43" s="32"/>
      <c r="B43" s="32"/>
      <c r="C43" s="183" t="s">
        <v>97</v>
      </c>
      <c r="D43" s="183"/>
      <c r="E43" s="183"/>
      <c r="F43" s="183"/>
      <c r="G43" s="183"/>
      <c r="H43" s="184"/>
      <c r="I43" s="89"/>
      <c r="J43" s="90"/>
      <c r="K43" s="97">
        <f ca="1">I40</f>
        <v>6</v>
      </c>
      <c r="L43" s="97" t="s">
        <v>127</v>
      </c>
      <c r="M43" s="97"/>
      <c r="N43" s="98"/>
      <c r="O43" s="36"/>
      <c r="P43" s="36"/>
      <c r="Q43" s="36"/>
      <c r="R43" s="36"/>
      <c r="S43" s="36"/>
      <c r="T43" s="36"/>
      <c r="U43" s="183" t="s">
        <v>98</v>
      </c>
      <c r="V43" s="183"/>
      <c r="W43" s="183"/>
      <c r="X43" s="183"/>
      <c r="Y43" s="183"/>
      <c r="Z43" s="184"/>
      <c r="AA43" s="89"/>
      <c r="AB43" s="90"/>
      <c r="AC43" s="97">
        <f ca="1">D40</f>
        <v>9</v>
      </c>
      <c r="AD43" s="97" t="s">
        <v>128</v>
      </c>
      <c r="AE43" s="90"/>
      <c r="AF43" s="91"/>
      <c r="AL43" s="36"/>
      <c r="AM43" s="36"/>
    </row>
    <row r="44" spans="1:39" s="8" customFormat="1" ht="11.25" customHeight="1" x14ac:dyDescent="0.2">
      <c r="A44" s="32"/>
      <c r="B44" s="32"/>
      <c r="C44" s="95"/>
      <c r="D44" s="95"/>
      <c r="E44" s="95"/>
      <c r="F44" s="95"/>
      <c r="G44" s="95"/>
      <c r="H44" s="95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95"/>
      <c r="V44" s="95"/>
      <c r="W44" s="95"/>
      <c r="X44" s="95"/>
      <c r="Y44" s="95"/>
      <c r="Z44" s="95"/>
      <c r="AA44" s="36"/>
      <c r="AB44" s="36"/>
      <c r="AC44" s="36" t="s">
        <v>7</v>
      </c>
      <c r="AD44" s="36"/>
      <c r="AE44" s="36"/>
      <c r="AF44" s="36"/>
      <c r="AL44" s="36"/>
      <c r="AM44" s="36"/>
    </row>
    <row r="45" spans="1:39" s="8" customFormat="1" ht="22.5" customHeight="1" x14ac:dyDescent="0.2">
      <c r="A45" s="12" t="s">
        <v>99</v>
      </c>
      <c r="B45" s="12"/>
      <c r="C45" s="34" t="s">
        <v>100</v>
      </c>
      <c r="D45" s="10"/>
      <c r="E45" s="10"/>
      <c r="F45" s="10"/>
      <c r="G45" s="13"/>
      <c r="H45" s="13"/>
      <c r="I45" s="10"/>
      <c r="L45" s="10"/>
      <c r="M45" s="10"/>
      <c r="N45" s="14"/>
      <c r="O45" s="14"/>
      <c r="P45" s="13"/>
      <c r="Q45" s="13"/>
      <c r="T45" s="12"/>
      <c r="U45" s="12"/>
      <c r="V45" s="10"/>
      <c r="W45" s="10"/>
      <c r="X45" s="10"/>
      <c r="Y45" s="10"/>
      <c r="Z45" s="10"/>
      <c r="AA45" s="17"/>
      <c r="AB45" s="17"/>
      <c r="AC45" s="13"/>
      <c r="AD45" s="13"/>
      <c r="AE45" s="13"/>
      <c r="AF45" s="13"/>
      <c r="AG45" s="13"/>
      <c r="AH45" s="35" t="s">
        <v>111</v>
      </c>
      <c r="AI45" s="13"/>
      <c r="AJ45" s="13"/>
      <c r="AK45" s="13"/>
      <c r="AL45" s="13"/>
    </row>
    <row r="46" spans="1:39" s="8" customFormat="1" ht="33.75" customHeight="1" x14ac:dyDescent="0.2">
      <c r="A46" s="12"/>
      <c r="B46" s="12"/>
      <c r="C46" s="10" t="s">
        <v>101</v>
      </c>
      <c r="D46" s="10"/>
      <c r="E46" s="10"/>
      <c r="F46" s="10"/>
      <c r="G46" s="18"/>
      <c r="H46" s="99" t="s">
        <v>129</v>
      </c>
      <c r="I46" s="85"/>
      <c r="J46" s="19"/>
      <c r="K46" s="19"/>
      <c r="L46" s="19"/>
      <c r="M46" s="85"/>
      <c r="N46" s="19"/>
      <c r="O46" s="19"/>
      <c r="P46" s="19"/>
      <c r="Q46" s="19"/>
      <c r="R46" s="24"/>
      <c r="S46" s="24"/>
      <c r="T46" s="24"/>
      <c r="U46" s="93"/>
      <c r="V46" s="93"/>
      <c r="W46" s="19"/>
      <c r="X46" s="19"/>
      <c r="Y46" s="19"/>
      <c r="Z46" s="92"/>
      <c r="AA46" s="24"/>
      <c r="AB46" s="19"/>
      <c r="AC46" s="19"/>
      <c r="AD46" s="93"/>
      <c r="AE46" s="93"/>
      <c r="AF46" s="19"/>
      <c r="AG46" s="19"/>
      <c r="AH46" s="94"/>
      <c r="AI46" s="14"/>
      <c r="AJ46" s="10"/>
      <c r="AK46" s="10"/>
      <c r="AL46" s="10"/>
    </row>
    <row r="47" spans="1:39" s="8" customFormat="1" ht="22.5" customHeight="1" x14ac:dyDescent="0.2">
      <c r="A47" s="12"/>
      <c r="B47" s="12"/>
      <c r="C47" s="10"/>
      <c r="D47" s="10"/>
      <c r="E47" s="10"/>
      <c r="F47" s="10"/>
      <c r="G47" s="10"/>
      <c r="H47" s="14"/>
      <c r="J47" s="10"/>
      <c r="K47" s="10"/>
      <c r="L47" s="10"/>
      <c r="N47" s="10"/>
      <c r="O47" s="10"/>
      <c r="P47" s="10"/>
      <c r="Q47" s="10"/>
      <c r="R47" s="13"/>
      <c r="S47" s="13"/>
      <c r="T47" s="13"/>
      <c r="U47" s="12"/>
      <c r="V47" s="12"/>
      <c r="W47" s="10"/>
      <c r="X47" s="10"/>
      <c r="Y47" s="10"/>
      <c r="Z47" s="14"/>
      <c r="AA47" s="13"/>
      <c r="AB47" s="10"/>
      <c r="AC47" s="10"/>
      <c r="AD47" s="12"/>
      <c r="AE47" s="12"/>
      <c r="AF47" s="10"/>
      <c r="AG47" s="10"/>
      <c r="AH47" s="14"/>
      <c r="AI47" s="14"/>
      <c r="AJ47" s="10"/>
      <c r="AK47" s="10"/>
      <c r="AL47" s="10"/>
    </row>
    <row r="48" spans="1:39" s="8" customFormat="1" ht="22.5" customHeight="1" x14ac:dyDescent="0.2">
      <c r="A48" s="186">
        <v>2</v>
      </c>
      <c r="B48" s="187"/>
      <c r="C48" s="13"/>
      <c r="D48" s="13" t="s">
        <v>109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V48" s="13"/>
      <c r="W48" s="13"/>
      <c r="X48" s="13"/>
      <c r="Y48" s="13"/>
      <c r="Z48" s="13"/>
      <c r="AA48" s="13"/>
      <c r="AB48" s="13"/>
    </row>
    <row r="49" spans="1:39" s="8" customFormat="1" ht="22.5" customHeight="1" x14ac:dyDescent="0.2">
      <c r="A49" s="79"/>
      <c r="B49" s="79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V49" s="13"/>
      <c r="W49" s="13"/>
      <c r="X49" s="13"/>
      <c r="Y49" s="13"/>
      <c r="Z49" s="13"/>
      <c r="AA49" s="36" t="s">
        <v>120</v>
      </c>
      <c r="AB49" s="13"/>
      <c r="AI49" s="36" t="s">
        <v>114</v>
      </c>
    </row>
    <row r="50" spans="1:39" s="8" customFormat="1" ht="26.25" customHeight="1" x14ac:dyDescent="0.2">
      <c r="A50" s="12"/>
      <c r="B50" s="12"/>
      <c r="C50" s="140" t="s">
        <v>1</v>
      </c>
      <c r="D50" s="140"/>
      <c r="E50" s="185" t="s">
        <v>102</v>
      </c>
      <c r="F50" s="185"/>
      <c r="G50" s="185"/>
      <c r="H50" s="185"/>
      <c r="I50" s="185"/>
      <c r="J50" s="185"/>
      <c r="K50" s="185"/>
      <c r="L50" s="188" t="s">
        <v>103</v>
      </c>
      <c r="M50" s="189"/>
      <c r="N50" s="189"/>
      <c r="O50" s="189"/>
      <c r="P50" s="189"/>
      <c r="Q50" s="189"/>
      <c r="R50" s="190"/>
      <c r="T50" s="8" t="s">
        <v>95</v>
      </c>
      <c r="V50" s="10" t="s">
        <v>104</v>
      </c>
      <c r="W50" s="10"/>
      <c r="X50" s="10"/>
      <c r="Y50" s="10"/>
      <c r="Z50" s="10"/>
      <c r="AA50" s="10"/>
      <c r="AB50" s="13"/>
      <c r="AC50" s="13"/>
      <c r="AD50" s="13"/>
      <c r="AE50" s="10"/>
      <c r="AF50" s="10"/>
      <c r="AG50" s="10"/>
      <c r="AH50" s="10"/>
      <c r="AI50" s="10"/>
      <c r="AJ50" s="10"/>
      <c r="AK50" s="10"/>
      <c r="AL50" s="10"/>
    </row>
    <row r="51" spans="1:39" s="8" customFormat="1" ht="22.5" customHeight="1" x14ac:dyDescent="0.2">
      <c r="A51" s="12"/>
      <c r="B51" s="12"/>
      <c r="C51" s="180">
        <v>1</v>
      </c>
      <c r="D51" s="180"/>
      <c r="E51" s="180">
        <f ca="1">E15</f>
        <v>60</v>
      </c>
      <c r="F51" s="180"/>
      <c r="G51" s="180"/>
      <c r="H51" s="180"/>
      <c r="I51" s="180"/>
      <c r="J51" s="180"/>
      <c r="K51" s="180"/>
      <c r="L51" s="180">
        <f ca="1">L15</f>
        <v>15</v>
      </c>
      <c r="M51" s="180"/>
      <c r="N51" s="180"/>
      <c r="O51" s="180"/>
      <c r="P51" s="180"/>
      <c r="Q51" s="180"/>
      <c r="R51" s="180"/>
      <c r="S51" s="13"/>
      <c r="T51" s="13"/>
      <c r="U51" s="12"/>
      <c r="V51" s="12" t="s">
        <v>105</v>
      </c>
      <c r="W51" s="10"/>
      <c r="X51" s="10"/>
      <c r="Y51" s="10"/>
      <c r="Z51" s="14"/>
      <c r="AA51" s="13"/>
      <c r="AB51" s="10"/>
      <c r="AC51" s="10"/>
      <c r="AD51" s="12"/>
      <c r="AE51" s="12"/>
      <c r="AF51" s="10"/>
      <c r="AG51" s="10"/>
      <c r="AH51" s="14"/>
      <c r="AI51" s="14"/>
      <c r="AJ51" s="10"/>
      <c r="AK51" s="10"/>
      <c r="AL51" s="10"/>
    </row>
    <row r="52" spans="1:39" s="8" customFormat="1" ht="22.5" customHeight="1" x14ac:dyDescent="0.2">
      <c r="A52" s="74"/>
      <c r="B52" s="74"/>
      <c r="C52" s="185">
        <v>2</v>
      </c>
      <c r="D52" s="185"/>
      <c r="E52" s="180">
        <f ca="1">E16</f>
        <v>70</v>
      </c>
      <c r="F52" s="180"/>
      <c r="G52" s="180"/>
      <c r="H52" s="180"/>
      <c r="I52" s="180"/>
      <c r="J52" s="180"/>
      <c r="K52" s="180"/>
      <c r="L52" s="180">
        <f ca="1">L16</f>
        <v>21</v>
      </c>
      <c r="M52" s="180"/>
      <c r="N52" s="180"/>
      <c r="O52" s="180"/>
      <c r="P52" s="180"/>
      <c r="Q52" s="180"/>
      <c r="R52" s="180"/>
      <c r="S52" s="34"/>
      <c r="T52" s="34"/>
      <c r="U52" s="36"/>
      <c r="V52" s="128" t="s">
        <v>106</v>
      </c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L52" s="36"/>
    </row>
    <row r="53" spans="1:39" s="8" customFormat="1" ht="11.25" customHeight="1" x14ac:dyDescent="0.2">
      <c r="A53" s="12"/>
      <c r="B53" s="12"/>
      <c r="C53" s="34"/>
      <c r="D53" s="10"/>
      <c r="E53" s="10"/>
      <c r="F53" s="10"/>
      <c r="G53" s="13"/>
      <c r="H53" s="13"/>
      <c r="I53" s="10"/>
      <c r="L53" s="10"/>
      <c r="M53" s="10"/>
      <c r="N53" s="14"/>
      <c r="O53" s="14"/>
      <c r="P53" s="13"/>
      <c r="Q53" s="13"/>
      <c r="T53" s="12"/>
      <c r="U53" s="12"/>
      <c r="V53" s="10"/>
      <c r="W53" s="10"/>
      <c r="X53" s="10"/>
      <c r="Y53" s="10"/>
      <c r="Z53" s="68"/>
      <c r="AA53" s="68"/>
      <c r="AB53" s="68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39" s="8" customFormat="1" ht="33.75" customHeight="1" x14ac:dyDescent="0.2">
      <c r="A54" s="12" t="s">
        <v>107</v>
      </c>
      <c r="B54" s="12"/>
      <c r="C54" s="34"/>
      <c r="D54" s="10" t="s">
        <v>6</v>
      </c>
      <c r="E54" s="10"/>
      <c r="F54" s="10"/>
      <c r="G54" s="130">
        <f ca="1">L51</f>
        <v>15</v>
      </c>
      <c r="H54" s="130"/>
      <c r="I54" s="130" t="s">
        <v>88</v>
      </c>
      <c r="J54" s="130"/>
      <c r="K54" s="130">
        <f ca="1">E51</f>
        <v>60</v>
      </c>
      <c r="L54" s="130"/>
      <c r="M54" s="130" t="s">
        <v>89</v>
      </c>
      <c r="N54" s="130"/>
      <c r="O54" s="130">
        <f ca="1">G54/K54</f>
        <v>0.25</v>
      </c>
      <c r="P54" s="130"/>
      <c r="Q54" s="130"/>
      <c r="T54" s="12"/>
      <c r="U54" s="12"/>
      <c r="V54" s="10"/>
      <c r="W54" s="10"/>
      <c r="X54" s="10"/>
      <c r="Y54" s="10"/>
      <c r="Z54" s="10"/>
      <c r="AA54" s="17"/>
      <c r="AB54" s="17"/>
      <c r="AC54" s="13"/>
      <c r="AD54" s="13"/>
      <c r="AE54" s="26"/>
      <c r="AF54" s="24"/>
      <c r="AG54" s="131">
        <f ca="1">O54</f>
        <v>0.25</v>
      </c>
      <c r="AH54" s="131"/>
      <c r="AI54" s="131"/>
      <c r="AJ54" s="131"/>
      <c r="AK54" s="24"/>
      <c r="AL54" s="27"/>
      <c r="AM54" s="8" t="s">
        <v>7</v>
      </c>
    </row>
    <row r="55" spans="1:39" s="8" customFormat="1" ht="11.25" customHeight="1" x14ac:dyDescent="0.2">
      <c r="A55" s="12"/>
      <c r="B55" s="12"/>
      <c r="C55" s="34"/>
      <c r="D55" s="10"/>
      <c r="E55" s="10"/>
      <c r="F55" s="10"/>
      <c r="G55" s="13"/>
      <c r="H55" s="13"/>
      <c r="I55" s="10"/>
      <c r="L55" s="10"/>
      <c r="M55" s="10"/>
      <c r="N55" s="14"/>
      <c r="O55" s="14"/>
      <c r="P55" s="13"/>
      <c r="Q55" s="13"/>
      <c r="T55" s="12"/>
      <c r="U55" s="12"/>
      <c r="V55" s="10"/>
      <c r="W55" s="10"/>
      <c r="X55" s="10"/>
      <c r="Y55" s="10"/>
      <c r="Z55" s="10"/>
      <c r="AA55" s="17"/>
      <c r="AB55" s="17"/>
      <c r="AC55" s="13"/>
      <c r="AD55" s="13"/>
      <c r="AE55" s="13"/>
      <c r="AF55" s="13"/>
      <c r="AG55" s="23"/>
      <c r="AH55" s="23"/>
      <c r="AI55" s="23"/>
      <c r="AJ55" s="23"/>
      <c r="AK55" s="13"/>
      <c r="AL55" s="13"/>
    </row>
    <row r="56" spans="1:39" s="8" customFormat="1" ht="33.75" customHeight="1" x14ac:dyDescent="0.2">
      <c r="A56" s="12" t="s">
        <v>108</v>
      </c>
      <c r="B56" s="12"/>
      <c r="C56" s="34"/>
      <c r="D56" s="10" t="s">
        <v>6</v>
      </c>
      <c r="E56" s="10"/>
      <c r="F56" s="10"/>
      <c r="G56" s="130">
        <f ca="1">L52</f>
        <v>21</v>
      </c>
      <c r="H56" s="130"/>
      <c r="I56" s="130" t="s">
        <v>8</v>
      </c>
      <c r="J56" s="130"/>
      <c r="K56" s="130">
        <f ca="1">E52</f>
        <v>70</v>
      </c>
      <c r="L56" s="130"/>
      <c r="M56" s="130" t="s">
        <v>87</v>
      </c>
      <c r="N56" s="130"/>
      <c r="O56" s="130">
        <f ca="1">G56/K56</f>
        <v>0.3</v>
      </c>
      <c r="P56" s="130"/>
      <c r="Q56" s="130"/>
      <c r="T56" s="12"/>
      <c r="U56" s="12"/>
      <c r="V56" s="10"/>
      <c r="W56" s="10"/>
      <c r="X56" s="10"/>
      <c r="Y56" s="10"/>
      <c r="Z56" s="10"/>
      <c r="AA56" s="17"/>
      <c r="AB56" s="17"/>
      <c r="AC56" s="13"/>
      <c r="AD56" s="13"/>
      <c r="AE56" s="26"/>
      <c r="AF56" s="24"/>
      <c r="AG56" s="131">
        <f ca="1">O56</f>
        <v>0.3</v>
      </c>
      <c r="AH56" s="131"/>
      <c r="AI56" s="131"/>
      <c r="AJ56" s="131"/>
      <c r="AK56" s="24"/>
      <c r="AL56" s="27"/>
    </row>
    <row r="57" spans="1:39" s="8" customFormat="1" ht="33.75" customHeight="1" x14ac:dyDescent="0.2">
      <c r="A57" s="12" t="s">
        <v>83</v>
      </c>
      <c r="B57" s="12"/>
      <c r="C57" s="10" t="s">
        <v>110</v>
      </c>
      <c r="D57" s="10"/>
      <c r="E57" s="10"/>
      <c r="F57" s="10"/>
      <c r="G57" s="10"/>
      <c r="H57" s="14"/>
      <c r="J57" s="10"/>
      <c r="K57" s="10"/>
      <c r="L57" s="10"/>
      <c r="N57" s="10"/>
      <c r="O57" s="10"/>
      <c r="P57" s="10"/>
      <c r="Q57" s="10"/>
      <c r="R57" s="13"/>
      <c r="S57" s="13"/>
      <c r="T57" s="13"/>
      <c r="U57" s="12"/>
      <c r="V57" s="12"/>
      <c r="W57" s="10"/>
      <c r="X57" s="10"/>
      <c r="Y57" s="10"/>
      <c r="Z57" s="14"/>
      <c r="AA57" s="13"/>
      <c r="AB57" s="10"/>
      <c r="AC57" s="10"/>
      <c r="AD57" s="12"/>
      <c r="AE57" s="12"/>
      <c r="AF57" s="10"/>
      <c r="AG57" s="10"/>
      <c r="AH57" s="14"/>
      <c r="AI57" s="14"/>
      <c r="AJ57" s="10"/>
      <c r="AK57" s="10"/>
      <c r="AL57" s="10"/>
    </row>
    <row r="58" spans="1:39" s="8" customFormat="1" ht="33.75" customHeight="1" x14ac:dyDescent="0.2">
      <c r="A58" s="32"/>
      <c r="B58" s="3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V58" s="13"/>
      <c r="W58" s="13"/>
      <c r="X58" s="13"/>
      <c r="Y58" s="13"/>
      <c r="Z58" s="13"/>
      <c r="AA58" s="13"/>
      <c r="AB58" s="13"/>
      <c r="AE58" s="84"/>
      <c r="AF58" s="85"/>
      <c r="AG58" s="85"/>
      <c r="AH58" s="25">
        <v>2</v>
      </c>
      <c r="AI58" s="25" t="s">
        <v>1</v>
      </c>
      <c r="AJ58" s="25"/>
      <c r="AK58" s="25"/>
      <c r="AL58" s="87"/>
    </row>
    <row r="59" spans="1:39" s="8" customFormat="1" ht="11.25" customHeight="1" x14ac:dyDescent="0.2">
      <c r="A59" s="12"/>
      <c r="B59" s="12"/>
      <c r="D59" s="10"/>
      <c r="E59" s="10"/>
      <c r="F59" s="10"/>
      <c r="G59" s="13"/>
      <c r="H59" s="13"/>
      <c r="I59" s="10"/>
      <c r="L59" s="10"/>
      <c r="M59" s="10"/>
      <c r="N59" s="34"/>
      <c r="O59" s="34"/>
      <c r="P59" s="34"/>
      <c r="Q59" s="13"/>
      <c r="W59" s="10"/>
      <c r="X59" s="10"/>
      <c r="Y59" s="10"/>
      <c r="Z59" s="10"/>
      <c r="AA59" s="10"/>
      <c r="AB59" s="13"/>
      <c r="AC59" s="13"/>
      <c r="AD59" s="13"/>
      <c r="AE59" s="10"/>
      <c r="AF59" s="10"/>
      <c r="AG59" s="10"/>
      <c r="AH59" s="35" t="s">
        <v>112</v>
      </c>
      <c r="AI59" s="10"/>
      <c r="AJ59" s="10"/>
      <c r="AK59" s="10"/>
      <c r="AL59" s="10"/>
    </row>
    <row r="60" spans="1:39" s="8" customFormat="1" ht="22.5" customHeight="1" x14ac:dyDescent="0.2">
      <c r="A60" s="155">
        <v>3</v>
      </c>
      <c r="B60" s="157"/>
      <c r="C60" s="10"/>
      <c r="D60" s="10" t="s">
        <v>115</v>
      </c>
      <c r="E60" s="10"/>
      <c r="F60" s="10"/>
      <c r="G60" s="10"/>
      <c r="H60" s="14"/>
      <c r="J60" s="10"/>
      <c r="K60" s="10"/>
      <c r="L60" s="10"/>
      <c r="N60" s="10"/>
      <c r="O60" s="10"/>
      <c r="P60" s="10"/>
      <c r="Q60" s="10"/>
      <c r="R60" s="13"/>
      <c r="S60" s="13"/>
      <c r="T60" s="13"/>
      <c r="U60" s="12"/>
      <c r="V60" s="12"/>
      <c r="W60" s="10"/>
      <c r="X60" s="10"/>
      <c r="Y60" s="10"/>
      <c r="Z60" s="14"/>
      <c r="AA60" s="13"/>
      <c r="AB60" s="10"/>
      <c r="AC60" s="10"/>
      <c r="AD60" s="12"/>
      <c r="AE60" s="12"/>
      <c r="AF60" s="10"/>
      <c r="AG60" s="34" t="s">
        <v>121</v>
      </c>
      <c r="AH60" s="14"/>
      <c r="AI60" s="14"/>
      <c r="AJ60" s="10"/>
      <c r="AK60" s="10"/>
      <c r="AL60" s="10"/>
    </row>
    <row r="61" spans="1:39" s="8" customFormat="1" ht="11.25" customHeight="1" x14ac:dyDescent="0.2">
      <c r="A61" s="67"/>
      <c r="B61" s="67"/>
      <c r="C61" s="10"/>
      <c r="D61" s="10"/>
      <c r="E61" s="10"/>
      <c r="F61" s="10"/>
      <c r="G61" s="10"/>
      <c r="H61" s="14"/>
      <c r="J61" s="10"/>
      <c r="K61" s="10"/>
      <c r="L61" s="10"/>
      <c r="N61" s="10"/>
      <c r="O61" s="10"/>
      <c r="P61" s="10"/>
      <c r="Q61" s="10"/>
      <c r="R61" s="13"/>
      <c r="S61" s="13"/>
      <c r="T61" s="13"/>
      <c r="U61" s="12"/>
      <c r="V61" s="12"/>
      <c r="W61" s="10"/>
      <c r="X61" s="10"/>
      <c r="Y61" s="10"/>
      <c r="Z61" s="14"/>
      <c r="AA61" s="13"/>
      <c r="AB61" s="10"/>
      <c r="AC61" s="10"/>
      <c r="AD61" s="12"/>
      <c r="AE61" s="12"/>
      <c r="AF61" s="10"/>
      <c r="AG61" s="10"/>
      <c r="AH61" s="14"/>
      <c r="AI61" s="14"/>
      <c r="AJ61" s="10"/>
      <c r="AK61" s="10"/>
      <c r="AL61" s="10"/>
    </row>
    <row r="62" spans="1:39" s="8" customFormat="1" ht="33.75" customHeight="1" x14ac:dyDescent="0.2">
      <c r="A62" s="12" t="s">
        <v>113</v>
      </c>
      <c r="B62" s="12"/>
      <c r="C62" s="182">
        <f ca="1">C26</f>
        <v>0.67</v>
      </c>
      <c r="D62" s="182"/>
      <c r="E62" s="182"/>
      <c r="F62" s="182"/>
      <c r="G62" s="182"/>
      <c r="H62" s="13"/>
      <c r="I62" s="10"/>
      <c r="N62" s="35"/>
      <c r="O62" s="35"/>
      <c r="P62" s="35"/>
      <c r="Q62" s="36"/>
      <c r="T62" s="12"/>
      <c r="U62" s="12"/>
      <c r="V62" s="10"/>
      <c r="W62" s="10" t="s">
        <v>122</v>
      </c>
      <c r="X62" s="10"/>
      <c r="Y62" s="10"/>
      <c r="Z62" s="10"/>
      <c r="AA62" s="10"/>
      <c r="AB62" s="13"/>
      <c r="AC62" s="13"/>
      <c r="AD62" s="13"/>
      <c r="AE62" s="26"/>
      <c r="AF62" s="24"/>
      <c r="AG62" s="131">
        <f ca="1">C62*100</f>
        <v>67</v>
      </c>
      <c r="AH62" s="131"/>
      <c r="AI62" s="131"/>
      <c r="AJ62" s="25" t="s">
        <v>130</v>
      </c>
      <c r="AK62" s="25"/>
      <c r="AL62" s="27"/>
    </row>
    <row r="63" spans="1:39" s="8" customFormat="1" ht="11.25" customHeight="1" x14ac:dyDescent="0.2">
      <c r="A63" s="12"/>
      <c r="B63" s="12"/>
      <c r="C63" s="12"/>
      <c r="D63" s="12"/>
      <c r="E63" s="12"/>
      <c r="F63" s="34"/>
      <c r="G63" s="13"/>
      <c r="H63" s="13"/>
      <c r="I63" s="10"/>
      <c r="N63" s="35"/>
      <c r="O63" s="35"/>
      <c r="P63" s="35"/>
      <c r="Q63" s="36"/>
      <c r="T63" s="12"/>
      <c r="U63" s="12"/>
      <c r="V63" s="10"/>
      <c r="W63" s="10"/>
      <c r="X63" s="10"/>
      <c r="Y63" s="10"/>
      <c r="Z63" s="10"/>
      <c r="AA63" s="10"/>
      <c r="AB63" s="13"/>
      <c r="AC63" s="13"/>
      <c r="AD63" s="13"/>
      <c r="AE63" s="13"/>
      <c r="AF63" s="13"/>
      <c r="AG63" s="23"/>
      <c r="AH63" s="23"/>
      <c r="AI63" s="23"/>
      <c r="AJ63" s="23"/>
      <c r="AK63" s="23"/>
      <c r="AL63" s="13"/>
    </row>
    <row r="64" spans="1:39" s="8" customFormat="1" ht="33.75" customHeight="1" x14ac:dyDescent="0.2">
      <c r="A64" s="12" t="s">
        <v>116</v>
      </c>
      <c r="B64" s="12"/>
      <c r="C64" s="182">
        <f ca="1">C28</f>
        <v>1.3</v>
      </c>
      <c r="D64" s="182"/>
      <c r="E64" s="182"/>
      <c r="F64" s="182"/>
      <c r="G64" s="182"/>
      <c r="H64" s="13"/>
      <c r="I64" s="10"/>
      <c r="N64" s="35"/>
      <c r="O64" s="35"/>
      <c r="P64" s="35"/>
      <c r="Q64" s="36"/>
      <c r="T64" s="12"/>
      <c r="U64" s="12"/>
      <c r="V64" s="10"/>
      <c r="W64" s="10" t="s">
        <v>122</v>
      </c>
      <c r="X64" s="10"/>
      <c r="Y64" s="10"/>
      <c r="Z64" s="10"/>
      <c r="AA64" s="10"/>
      <c r="AB64" s="13"/>
      <c r="AC64" s="13"/>
      <c r="AD64" s="13"/>
      <c r="AE64" s="26"/>
      <c r="AF64" s="24"/>
      <c r="AG64" s="131">
        <f ca="1">C64*100</f>
        <v>130</v>
      </c>
      <c r="AH64" s="131"/>
      <c r="AI64" s="131"/>
      <c r="AJ64" s="25" t="s">
        <v>130</v>
      </c>
      <c r="AK64" s="25"/>
      <c r="AL64" s="27"/>
    </row>
    <row r="65" spans="1:38" s="8" customFormat="1" ht="11.25" customHeight="1" x14ac:dyDescent="0.2">
      <c r="A65" s="12"/>
      <c r="B65" s="12"/>
      <c r="C65" s="34"/>
      <c r="D65" s="67"/>
      <c r="E65" s="67"/>
      <c r="F65" s="34"/>
      <c r="G65" s="13"/>
      <c r="H65" s="13"/>
      <c r="I65" s="10"/>
      <c r="N65" s="35"/>
      <c r="O65" s="35"/>
      <c r="P65" s="35"/>
      <c r="Q65" s="36"/>
      <c r="T65" s="12"/>
      <c r="U65" s="12"/>
      <c r="V65" s="10"/>
      <c r="W65" s="10"/>
      <c r="X65" s="10"/>
      <c r="Y65" s="10"/>
      <c r="Z65" s="10"/>
      <c r="AA65" s="10"/>
      <c r="AB65" s="13"/>
      <c r="AC65" s="13"/>
      <c r="AD65" s="13"/>
      <c r="AE65" s="13"/>
      <c r="AF65" s="13"/>
      <c r="AG65" s="23"/>
      <c r="AH65" s="23"/>
      <c r="AI65" s="23"/>
      <c r="AJ65" s="23"/>
      <c r="AK65" s="23"/>
      <c r="AL65" s="13"/>
    </row>
    <row r="66" spans="1:38" s="8" customFormat="1" ht="33.75" customHeight="1" x14ac:dyDescent="0.2">
      <c r="A66" s="12" t="s">
        <v>117</v>
      </c>
      <c r="B66" s="12"/>
      <c r="C66" s="181">
        <f ca="1">C30</f>
        <v>69</v>
      </c>
      <c r="D66" s="181"/>
      <c r="E66" s="181"/>
      <c r="F66" s="181"/>
      <c r="G66" s="181"/>
      <c r="H66" s="13" t="s">
        <v>124</v>
      </c>
      <c r="I66" s="10"/>
      <c r="L66" s="10"/>
      <c r="M66" s="10"/>
      <c r="N66" s="14"/>
      <c r="O66" s="69"/>
      <c r="P66" s="69"/>
      <c r="Q66" s="69"/>
      <c r="T66" s="12"/>
      <c r="U66" s="12"/>
      <c r="V66" s="10"/>
      <c r="W66" s="10" t="s">
        <v>123</v>
      </c>
      <c r="X66" s="10"/>
      <c r="Y66" s="10"/>
      <c r="Z66" s="10"/>
      <c r="AA66" s="17"/>
      <c r="AB66" s="17"/>
      <c r="AC66" s="13"/>
      <c r="AD66" s="13"/>
      <c r="AE66" s="26"/>
      <c r="AF66" s="24"/>
      <c r="AG66" s="131">
        <f ca="1">C66/100</f>
        <v>0.69</v>
      </c>
      <c r="AH66" s="131"/>
      <c r="AI66" s="131"/>
      <c r="AJ66" s="25"/>
      <c r="AK66" s="25"/>
      <c r="AL66" s="27"/>
    </row>
    <row r="67" spans="1:38" s="8" customFormat="1" ht="11.25" customHeight="1" x14ac:dyDescent="0.2">
      <c r="A67" s="12"/>
      <c r="B67" s="12"/>
      <c r="C67" s="80"/>
      <c r="D67" s="96"/>
      <c r="E67" s="96"/>
      <c r="F67" s="96"/>
      <c r="G67" s="96"/>
      <c r="H67" s="13"/>
      <c r="I67" s="10"/>
      <c r="L67" s="10"/>
      <c r="M67" s="10"/>
      <c r="N67" s="14"/>
      <c r="O67" s="69"/>
      <c r="P67" s="69"/>
      <c r="Q67" s="69"/>
      <c r="T67" s="12"/>
      <c r="U67" s="12"/>
      <c r="V67" s="10"/>
      <c r="W67" s="10"/>
      <c r="X67" s="10"/>
      <c r="Y67" s="10"/>
      <c r="Z67" s="10"/>
      <c r="AA67" s="17"/>
      <c r="AB67" s="17"/>
      <c r="AC67" s="13"/>
      <c r="AD67" s="13"/>
      <c r="AE67" s="13"/>
      <c r="AF67" s="13"/>
      <c r="AG67" s="23"/>
      <c r="AH67" s="23"/>
      <c r="AI67" s="23"/>
      <c r="AJ67" s="23"/>
      <c r="AK67" s="23"/>
      <c r="AL67" s="13"/>
    </row>
    <row r="68" spans="1:38" s="8" customFormat="1" ht="33.75" customHeight="1" x14ac:dyDescent="0.2">
      <c r="A68" s="12" t="s">
        <v>118</v>
      </c>
      <c r="B68" s="12"/>
      <c r="C68" s="181">
        <f ca="1">C32</f>
        <v>4.7</v>
      </c>
      <c r="D68" s="181"/>
      <c r="E68" s="181"/>
      <c r="F68" s="181"/>
      <c r="G68" s="181"/>
      <c r="H68" s="13" t="s">
        <v>125</v>
      </c>
      <c r="I68" s="10"/>
      <c r="L68" s="10"/>
      <c r="M68" s="10"/>
      <c r="N68" s="14"/>
      <c r="O68" s="14"/>
      <c r="P68" s="13"/>
      <c r="Q68" s="13"/>
      <c r="T68" s="12"/>
      <c r="U68" s="12"/>
      <c r="V68" s="10"/>
      <c r="W68" s="10" t="s">
        <v>123</v>
      </c>
      <c r="X68" s="10"/>
      <c r="Y68" s="10"/>
      <c r="Z68" s="10"/>
      <c r="AA68" s="17"/>
      <c r="AB68" s="17"/>
      <c r="AC68" s="13"/>
      <c r="AD68" s="13"/>
      <c r="AE68" s="26"/>
      <c r="AF68" s="24"/>
      <c r="AG68" s="131">
        <f ca="1">C68/100</f>
        <v>4.7E-2</v>
      </c>
      <c r="AH68" s="131"/>
      <c r="AI68" s="131"/>
      <c r="AJ68" s="131"/>
      <c r="AK68" s="25"/>
      <c r="AL68" s="27"/>
    </row>
    <row r="69" spans="1:38" s="8" customFormat="1" ht="11.25" customHeight="1" x14ac:dyDescent="0.2">
      <c r="A69" s="12"/>
      <c r="B69" s="12"/>
      <c r="C69" s="80"/>
      <c r="D69" s="96"/>
      <c r="E69" s="96"/>
      <c r="F69" s="96"/>
      <c r="G69" s="96"/>
      <c r="H69" s="13"/>
      <c r="I69" s="10"/>
      <c r="L69" s="10"/>
      <c r="M69" s="10"/>
      <c r="N69" s="14"/>
      <c r="O69" s="14"/>
      <c r="P69" s="13"/>
      <c r="Q69" s="13"/>
      <c r="T69" s="12"/>
      <c r="U69" s="12"/>
      <c r="V69" s="10"/>
      <c r="W69" s="10"/>
      <c r="X69" s="10"/>
      <c r="Y69" s="10"/>
      <c r="Z69" s="10"/>
      <c r="AA69" s="17"/>
      <c r="AB69" s="17"/>
      <c r="AC69" s="13"/>
      <c r="AD69" s="13"/>
      <c r="AE69" s="13"/>
      <c r="AF69" s="13"/>
      <c r="AG69" s="23"/>
      <c r="AH69" s="23"/>
      <c r="AI69" s="23"/>
      <c r="AJ69" s="23"/>
      <c r="AK69" s="23"/>
      <c r="AL69" s="13"/>
    </row>
    <row r="70" spans="1:38" s="8" customFormat="1" ht="33.75" customHeight="1" x14ac:dyDescent="0.2">
      <c r="A70" s="12" t="s">
        <v>119</v>
      </c>
      <c r="B70" s="12"/>
      <c r="C70" s="181">
        <f ca="1">C34</f>
        <v>3</v>
      </c>
      <c r="D70" s="181"/>
      <c r="E70" s="181"/>
      <c r="F70" s="181"/>
      <c r="G70" s="181"/>
      <c r="H70" s="14" t="s">
        <v>126</v>
      </c>
      <c r="J70" s="10"/>
      <c r="K70" s="10"/>
      <c r="L70" s="10"/>
      <c r="N70" s="10"/>
      <c r="O70" s="10"/>
      <c r="P70" s="10"/>
      <c r="Q70" s="10"/>
      <c r="R70" s="13"/>
      <c r="S70" s="13"/>
      <c r="T70" s="13"/>
      <c r="U70" s="12"/>
      <c r="V70" s="12"/>
      <c r="W70" s="10" t="s">
        <v>123</v>
      </c>
      <c r="X70" s="10"/>
      <c r="Y70" s="10"/>
      <c r="Z70" s="14"/>
      <c r="AA70" s="13"/>
      <c r="AB70" s="10"/>
      <c r="AC70" s="10"/>
      <c r="AD70" s="12"/>
      <c r="AE70" s="26"/>
      <c r="AF70" s="24"/>
      <c r="AG70" s="131">
        <f ca="1">C70/10</f>
        <v>0.3</v>
      </c>
      <c r="AH70" s="131"/>
      <c r="AI70" s="131"/>
      <c r="AJ70" s="25"/>
      <c r="AK70" s="25"/>
      <c r="AL70" s="27"/>
    </row>
    <row r="71" spans="1:38" s="8" customFormat="1" ht="9" customHeight="1" x14ac:dyDescent="0.2">
      <c r="A71" s="12"/>
      <c r="B71" s="12"/>
      <c r="C71" s="34"/>
      <c r="D71" s="10"/>
      <c r="E71" s="10"/>
      <c r="F71" s="10"/>
      <c r="G71" s="13"/>
      <c r="H71" s="13"/>
      <c r="I71" s="10"/>
      <c r="L71" s="10"/>
      <c r="M71" s="10"/>
      <c r="N71" s="14"/>
      <c r="O71" s="14"/>
      <c r="P71" s="13"/>
      <c r="Q71" s="13"/>
      <c r="T71" s="12"/>
      <c r="U71" s="12"/>
      <c r="V71" s="10"/>
      <c r="W71" s="10"/>
      <c r="X71" s="10"/>
      <c r="Y71" s="10"/>
      <c r="Z71" s="10"/>
      <c r="AA71" s="17"/>
      <c r="AB71" s="17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38" s="8" customFormat="1" x14ac:dyDescent="0.2"/>
    <row r="73" spans="1:38" s="8" customFormat="1" x14ac:dyDescent="0.2"/>
    <row r="74" spans="1:38" s="8" customFormat="1" x14ac:dyDescent="0.2"/>
    <row r="75" spans="1:38" s="8" customFormat="1" x14ac:dyDescent="0.2"/>
    <row r="76" spans="1:38" s="8" customFormat="1" x14ac:dyDescent="0.2"/>
    <row r="77" spans="1:38" s="8" customFormat="1" x14ac:dyDescent="0.2"/>
    <row r="78" spans="1:38" s="8" customFormat="1" x14ac:dyDescent="0.2"/>
    <row r="79" spans="1:38" s="8" customFormat="1" x14ac:dyDescent="0.2"/>
    <row r="80" spans="1:38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pans="1:38" s="8" customFormat="1" x14ac:dyDescent="0.2"/>
    <row r="98" spans="1:38" s="8" customFormat="1" x14ac:dyDescent="0.2"/>
    <row r="99" spans="1:38" s="8" customFormat="1" x14ac:dyDescent="0.2"/>
    <row r="100" spans="1:38" s="8" customFormat="1" x14ac:dyDescent="0.2"/>
    <row r="101" spans="1:38" s="8" customFormat="1" x14ac:dyDescent="0.2"/>
    <row r="102" spans="1:38" s="8" customFormat="1" x14ac:dyDescent="0.2"/>
    <row r="103" spans="1:3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</sheetData>
  <mergeCells count="61">
    <mergeCell ref="A60:B60"/>
    <mergeCell ref="M54:N54"/>
    <mergeCell ref="O54:Q54"/>
    <mergeCell ref="L51:R51"/>
    <mergeCell ref="C52:D52"/>
    <mergeCell ref="A40:B40"/>
    <mergeCell ref="U43:Z43"/>
    <mergeCell ref="A48:B48"/>
    <mergeCell ref="C50:D50"/>
    <mergeCell ref="E50:K50"/>
    <mergeCell ref="L50:R50"/>
    <mergeCell ref="A24:B24"/>
    <mergeCell ref="C26:G26"/>
    <mergeCell ref="C28:G28"/>
    <mergeCell ref="C30:G30"/>
    <mergeCell ref="C34:G34"/>
    <mergeCell ref="A4:B4"/>
    <mergeCell ref="M4:O4"/>
    <mergeCell ref="A12:B12"/>
    <mergeCell ref="C14:D14"/>
    <mergeCell ref="E14:K14"/>
    <mergeCell ref="L14:R14"/>
    <mergeCell ref="C7:H7"/>
    <mergeCell ref="C32:G32"/>
    <mergeCell ref="I56:J56"/>
    <mergeCell ref="K56:L56"/>
    <mergeCell ref="M56:N56"/>
    <mergeCell ref="O56:Q56"/>
    <mergeCell ref="M40:O40"/>
    <mergeCell ref="C43:H43"/>
    <mergeCell ref="C51:D51"/>
    <mergeCell ref="E51:K51"/>
    <mergeCell ref="C15:D15"/>
    <mergeCell ref="C16:D16"/>
    <mergeCell ref="E15:K15"/>
    <mergeCell ref="L15:R15"/>
    <mergeCell ref="E16:K16"/>
    <mergeCell ref="L16:R16"/>
    <mergeCell ref="AI1:AJ1"/>
    <mergeCell ref="AI37:AJ37"/>
    <mergeCell ref="J2:K2"/>
    <mergeCell ref="U7:Z7"/>
    <mergeCell ref="AG62:AI62"/>
    <mergeCell ref="C68:G68"/>
    <mergeCell ref="I54:J54"/>
    <mergeCell ref="K54:L54"/>
    <mergeCell ref="C70:G70"/>
    <mergeCell ref="V52:AI52"/>
    <mergeCell ref="AG64:AI64"/>
    <mergeCell ref="AG66:AI66"/>
    <mergeCell ref="AG68:AJ68"/>
    <mergeCell ref="AG70:AI70"/>
    <mergeCell ref="C62:G62"/>
    <mergeCell ref="C64:G64"/>
    <mergeCell ref="G54:H54"/>
    <mergeCell ref="G56:H56"/>
    <mergeCell ref="AG54:AJ54"/>
    <mergeCell ref="AG56:AJ56"/>
    <mergeCell ref="E52:K52"/>
    <mergeCell ref="L52:R52"/>
    <mergeCell ref="C66:G66"/>
  </mergeCells>
  <phoneticPr fontId="3"/>
  <pageMargins left="0.98425196850393704" right="0.39370078740157483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0">
    <tabColor indexed="10"/>
  </sheetPr>
  <dimension ref="A1:AL120"/>
  <sheetViews>
    <sheetView topLeftCell="A8" workbookViewId="0">
      <selection activeCell="AI2" sqref="AI2"/>
    </sheetView>
  </sheetViews>
  <sheetFormatPr defaultRowHeight="17.25" x14ac:dyDescent="0.2"/>
  <cols>
    <col min="1" max="36" width="1.69921875" customWidth="1"/>
    <col min="37" max="37" width="4.09765625" customWidth="1"/>
  </cols>
  <sheetData>
    <row r="1" spans="1:38" ht="24.95" customHeight="1" x14ac:dyDescent="0.2">
      <c r="D1" s="1" t="s">
        <v>131</v>
      </c>
      <c r="AG1" s="2" t="s">
        <v>0</v>
      </c>
      <c r="AH1" s="2"/>
      <c r="AI1" s="126">
        <v>4</v>
      </c>
      <c r="AJ1" s="126"/>
    </row>
    <row r="2" spans="1:38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4.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8" ht="22.5" customHeight="1" x14ac:dyDescent="0.2">
      <c r="A4" s="29" t="s">
        <v>278</v>
      </c>
      <c r="Q4" s="7"/>
      <c r="R4" s="8"/>
      <c r="S4" s="8"/>
      <c r="T4" s="8"/>
      <c r="U4" s="8"/>
      <c r="V4" s="8"/>
      <c r="W4" s="8"/>
      <c r="X4" s="8"/>
      <c r="AA4" s="30"/>
      <c r="AB4" s="30"/>
      <c r="AD4" s="30"/>
      <c r="AE4" s="30"/>
      <c r="AF4" s="30"/>
      <c r="AG4" s="30" t="s">
        <v>132</v>
      </c>
      <c r="AH4" s="31"/>
      <c r="AI4" s="31"/>
      <c r="AJ4" s="31"/>
    </row>
    <row r="5" spans="1:38" ht="22.5" customHeight="1" x14ac:dyDescent="0.2">
      <c r="A5" s="12" t="s">
        <v>9</v>
      </c>
      <c r="B5" s="12"/>
      <c r="C5" s="34" t="s">
        <v>133</v>
      </c>
      <c r="D5" s="34"/>
      <c r="E5" s="34"/>
      <c r="F5" s="34"/>
      <c r="G5" s="34"/>
      <c r="H5" s="35"/>
      <c r="I5" s="36"/>
      <c r="J5" s="34"/>
      <c r="K5" s="34"/>
      <c r="L5" s="34"/>
      <c r="M5" s="36"/>
      <c r="N5" s="165">
        <f ca="1">INT(RAND()*(10-5)+5)*10</f>
        <v>80</v>
      </c>
      <c r="O5" s="165"/>
      <c r="P5" s="36" t="s">
        <v>134</v>
      </c>
      <c r="R5" s="34"/>
      <c r="S5" s="34"/>
      <c r="T5" s="8"/>
      <c r="U5" s="34"/>
      <c r="V5" s="34"/>
      <c r="W5" s="34"/>
      <c r="X5" s="34"/>
      <c r="Y5" s="34"/>
      <c r="Z5" s="35"/>
      <c r="AA5" s="36"/>
      <c r="AB5" s="165">
        <f ca="1">N5*0.6</f>
        <v>48</v>
      </c>
      <c r="AC5" s="165"/>
      <c r="AD5" s="34" t="s">
        <v>58</v>
      </c>
      <c r="AE5" s="34"/>
      <c r="AF5" s="34"/>
      <c r="AG5" s="34"/>
      <c r="AH5" s="35"/>
      <c r="AI5" s="35"/>
      <c r="AJ5" s="34"/>
      <c r="AK5" s="34"/>
      <c r="AL5" t="s">
        <v>7</v>
      </c>
    </row>
    <row r="6" spans="1:38" ht="22.5" customHeight="1" x14ac:dyDescent="0.2">
      <c r="A6" s="32"/>
      <c r="B6" s="32"/>
      <c r="C6" s="36" t="s">
        <v>135</v>
      </c>
      <c r="D6" s="34"/>
      <c r="E6" s="34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8"/>
      <c r="AC6" s="8"/>
      <c r="AD6" s="8"/>
      <c r="AE6" s="8"/>
      <c r="AF6" s="8"/>
      <c r="AG6" s="8"/>
      <c r="AH6" s="8"/>
      <c r="AI6" s="8"/>
      <c r="AJ6" s="8"/>
      <c r="AK6" s="36"/>
    </row>
    <row r="7" spans="1:38" ht="30" customHeight="1" x14ac:dyDescent="0.2">
      <c r="A7" s="29"/>
      <c r="C7" t="s">
        <v>6</v>
      </c>
      <c r="Q7" s="7"/>
      <c r="R7" s="8"/>
      <c r="S7" s="8"/>
      <c r="T7" s="8"/>
      <c r="U7" s="8"/>
      <c r="V7" s="8"/>
      <c r="W7" s="8"/>
      <c r="X7" s="8"/>
      <c r="Y7" s="30"/>
      <c r="AA7" s="30"/>
      <c r="AB7" s="30"/>
      <c r="AD7" s="30"/>
      <c r="AE7" s="30"/>
      <c r="AF7" s="30"/>
      <c r="AG7" s="31"/>
      <c r="AH7" s="31"/>
      <c r="AI7" s="31"/>
      <c r="AJ7" s="31"/>
    </row>
    <row r="8" spans="1:38" ht="30" customHeight="1" x14ac:dyDescent="0.2">
      <c r="A8" s="29"/>
      <c r="Q8" s="7"/>
      <c r="R8" s="8"/>
      <c r="S8" s="8"/>
      <c r="T8" s="8"/>
      <c r="U8" s="8"/>
      <c r="V8" s="8"/>
      <c r="W8" s="8"/>
      <c r="X8" s="8"/>
      <c r="Y8" s="30"/>
      <c r="AA8" s="30"/>
      <c r="AB8" s="30"/>
      <c r="AD8" s="30"/>
      <c r="AE8" s="30"/>
      <c r="AF8" s="30"/>
      <c r="AG8" s="31"/>
      <c r="AH8" s="31"/>
      <c r="AI8" s="31"/>
      <c r="AJ8" s="31"/>
    </row>
    <row r="9" spans="1:38" ht="33.75" customHeight="1" x14ac:dyDescent="0.2">
      <c r="A9" s="29"/>
      <c r="Q9" s="7"/>
      <c r="R9" s="8"/>
      <c r="S9" s="8"/>
      <c r="T9" s="8"/>
      <c r="U9" s="8"/>
      <c r="V9" s="8"/>
      <c r="W9" s="8"/>
      <c r="X9" s="8"/>
      <c r="Y9" s="30"/>
      <c r="AA9" s="30"/>
      <c r="AB9" s="30"/>
      <c r="AD9" s="100"/>
      <c r="AE9" s="86"/>
      <c r="AF9" s="86"/>
      <c r="AG9" s="86"/>
      <c r="AH9" s="86"/>
      <c r="AI9" s="86"/>
      <c r="AJ9" s="86"/>
      <c r="AK9" s="87"/>
    </row>
    <row r="10" spans="1:38" s="8" customFormat="1" ht="22.5" customHeight="1" x14ac:dyDescent="0.2">
      <c r="A10" s="164" t="s">
        <v>136</v>
      </c>
      <c r="B10" s="164"/>
      <c r="C10" s="34" t="s">
        <v>137</v>
      </c>
      <c r="D10" s="34"/>
      <c r="E10" s="34"/>
      <c r="F10" s="165">
        <f ca="1">INT(RAND()*(8-3)+3)*10</f>
        <v>30</v>
      </c>
      <c r="G10" s="165"/>
      <c r="H10" s="165"/>
      <c r="I10" s="36" t="s">
        <v>138</v>
      </c>
      <c r="J10" s="36"/>
      <c r="K10" s="36"/>
      <c r="L10" s="36"/>
      <c r="M10" s="34"/>
      <c r="N10" s="34"/>
      <c r="O10" s="165">
        <f ca="1">INT(RAND()*(5-1)+1)*10+100</f>
        <v>130</v>
      </c>
      <c r="P10" s="165"/>
      <c r="Q10" s="165"/>
      <c r="R10" s="36" t="s">
        <v>139</v>
      </c>
      <c r="S10" s="36"/>
      <c r="T10" s="36"/>
      <c r="U10" s="36"/>
      <c r="V10" s="36"/>
      <c r="W10" s="36"/>
      <c r="X10" s="34"/>
      <c r="Y10" s="34"/>
      <c r="Z10" s="34"/>
      <c r="AA10" s="36"/>
      <c r="AB10" s="36"/>
      <c r="AC10" s="36"/>
      <c r="AD10" s="36"/>
      <c r="AE10" s="36"/>
      <c r="AF10" s="36"/>
      <c r="AK10" s="36"/>
    </row>
    <row r="11" spans="1:38" s="8" customFormat="1" ht="22.5" customHeight="1" x14ac:dyDescent="0.2">
      <c r="A11" s="12"/>
      <c r="B11" s="12"/>
      <c r="C11" s="34" t="s">
        <v>140</v>
      </c>
      <c r="D11" s="10"/>
      <c r="E11" s="10"/>
      <c r="F11" s="10"/>
      <c r="G11" s="13"/>
      <c r="H11" s="13"/>
      <c r="I11" s="10"/>
      <c r="L11" s="10"/>
      <c r="M11" s="10"/>
      <c r="N11" s="14"/>
      <c r="O11" s="14"/>
      <c r="P11" s="13"/>
      <c r="Q11" s="13"/>
      <c r="T11" s="12"/>
      <c r="U11" s="12"/>
      <c r="V11" s="10"/>
      <c r="W11" s="10"/>
      <c r="X11" s="10"/>
      <c r="Y11" s="10"/>
      <c r="Z11" s="10"/>
      <c r="AA11" s="10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8" t="s">
        <v>30</v>
      </c>
    </row>
    <row r="12" spans="1:38" ht="30" customHeight="1" x14ac:dyDescent="0.2">
      <c r="A12" s="29"/>
      <c r="C12" t="s">
        <v>6</v>
      </c>
      <c r="Q12" s="7"/>
      <c r="R12" s="8"/>
      <c r="S12" s="8"/>
      <c r="T12" s="8"/>
      <c r="U12" s="8"/>
      <c r="V12" s="8"/>
      <c r="W12" s="8"/>
      <c r="X12" s="8"/>
      <c r="Y12" s="30"/>
      <c r="AA12" s="30"/>
      <c r="AB12" s="30"/>
      <c r="AD12" s="30"/>
      <c r="AE12" s="30"/>
      <c r="AF12" s="30"/>
      <c r="AG12" s="31"/>
      <c r="AH12" s="31"/>
      <c r="AI12" s="31"/>
      <c r="AJ12" s="31"/>
    </row>
    <row r="13" spans="1:38" ht="30" customHeight="1" x14ac:dyDescent="0.2">
      <c r="A13" s="29"/>
      <c r="Q13" s="7"/>
      <c r="R13" s="8"/>
      <c r="S13" s="8"/>
      <c r="T13" s="8"/>
      <c r="U13" s="8"/>
      <c r="V13" s="8"/>
      <c r="W13" s="8"/>
      <c r="X13" s="8"/>
      <c r="Y13" s="30"/>
      <c r="AA13" s="30"/>
      <c r="AB13" s="30"/>
      <c r="AD13" s="30"/>
      <c r="AE13" s="30"/>
      <c r="AF13" s="30"/>
      <c r="AG13" s="31"/>
      <c r="AH13" s="31"/>
      <c r="AI13" s="31"/>
      <c r="AJ13" s="31"/>
    </row>
    <row r="14" spans="1:38" ht="33.75" customHeight="1" x14ac:dyDescent="0.2">
      <c r="A14" s="29"/>
      <c r="Q14" s="7"/>
      <c r="R14" s="8"/>
      <c r="S14" s="8"/>
      <c r="T14" s="8"/>
      <c r="U14" s="8"/>
      <c r="V14" s="8"/>
      <c r="W14" s="8"/>
      <c r="X14" s="8"/>
      <c r="Y14" s="30"/>
      <c r="AA14" s="30"/>
      <c r="AB14" s="30"/>
      <c r="AD14" s="100"/>
      <c r="AE14" s="86"/>
      <c r="AF14" s="86"/>
      <c r="AG14" s="86"/>
      <c r="AH14" s="86"/>
      <c r="AI14" s="86"/>
      <c r="AJ14" s="86"/>
      <c r="AK14" s="87"/>
    </row>
    <row r="15" spans="1:38" s="8" customFormat="1" ht="22.5" customHeight="1" x14ac:dyDescent="0.2">
      <c r="A15" s="12" t="s">
        <v>84</v>
      </c>
      <c r="B15" s="12"/>
      <c r="C15" s="34" t="s">
        <v>144</v>
      </c>
      <c r="D15" s="34"/>
      <c r="E15" s="34"/>
      <c r="F15" s="34"/>
      <c r="G15" s="34"/>
      <c r="H15" s="35"/>
      <c r="I15" s="36"/>
      <c r="J15" s="34"/>
      <c r="K15" s="34"/>
      <c r="L15" s="34"/>
      <c r="M15" s="36"/>
      <c r="N15" s="163">
        <f ca="1">INT(RAND()*(10-3)+3)*100</f>
        <v>400</v>
      </c>
      <c r="O15" s="163"/>
      <c r="P15" s="163"/>
      <c r="Q15" s="36" t="s">
        <v>141</v>
      </c>
      <c r="R15" s="34"/>
      <c r="S15" s="34"/>
      <c r="U15" s="34"/>
      <c r="V15" s="34"/>
      <c r="W15" s="34"/>
      <c r="X15" s="34"/>
      <c r="Y15" s="34"/>
      <c r="Z15" s="35"/>
      <c r="AA15" s="36"/>
      <c r="AB15" s="34"/>
      <c r="AC15" s="165">
        <f ca="1">INT(RAND()*(7-3)+3)*10+5</f>
        <v>55</v>
      </c>
      <c r="AD15" s="165"/>
      <c r="AE15" s="34" t="s">
        <v>142</v>
      </c>
      <c r="AF15" s="34"/>
      <c r="AG15" s="34"/>
      <c r="AH15" s="35"/>
      <c r="AI15" s="35"/>
      <c r="AJ15" s="34"/>
      <c r="AK15" s="34"/>
      <c r="AL15" s="36"/>
    </row>
    <row r="16" spans="1:38" s="8" customFormat="1" ht="22.5" customHeight="1" x14ac:dyDescent="0.2">
      <c r="A16" s="32"/>
      <c r="B16" s="32"/>
      <c r="C16" s="34" t="s">
        <v>143</v>
      </c>
      <c r="D16" s="34"/>
      <c r="E16" s="3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K16" s="36"/>
      <c r="AL16" s="36" t="s">
        <v>30</v>
      </c>
    </row>
    <row r="17" spans="1:38" ht="30" customHeight="1" x14ac:dyDescent="0.2">
      <c r="A17" s="29"/>
      <c r="C17" t="s">
        <v>6</v>
      </c>
      <c r="Q17" s="7"/>
      <c r="R17" s="8"/>
      <c r="S17" s="8"/>
      <c r="T17" s="8"/>
      <c r="U17" s="8"/>
      <c r="V17" s="8"/>
      <c r="W17" s="8"/>
      <c r="X17" s="8"/>
      <c r="Y17" s="30"/>
      <c r="AA17" s="30"/>
      <c r="AB17" s="30"/>
      <c r="AD17" s="30"/>
      <c r="AE17" s="30"/>
      <c r="AF17" s="30"/>
      <c r="AG17" s="31"/>
      <c r="AH17" s="31"/>
      <c r="AI17" s="31"/>
      <c r="AJ17" s="31"/>
    </row>
    <row r="18" spans="1:38" ht="30" customHeight="1" x14ac:dyDescent="0.2">
      <c r="A18" s="29"/>
      <c r="Q18" s="7"/>
      <c r="R18" s="8"/>
      <c r="S18" s="8"/>
      <c r="T18" s="8"/>
      <c r="U18" s="8"/>
      <c r="V18" s="8"/>
      <c r="W18" s="8"/>
      <c r="X18" s="8"/>
      <c r="Y18" s="30"/>
      <c r="AA18" s="30"/>
      <c r="AB18" s="30"/>
      <c r="AD18" s="30"/>
      <c r="AE18" s="30"/>
      <c r="AF18" s="30"/>
      <c r="AG18" s="31"/>
      <c r="AH18" s="31"/>
      <c r="AI18" s="31"/>
      <c r="AJ18" s="31"/>
    </row>
    <row r="19" spans="1:38" ht="33.75" customHeight="1" x14ac:dyDescent="0.2">
      <c r="A19" s="29"/>
      <c r="Q19" s="7"/>
      <c r="R19" s="8"/>
      <c r="S19" s="8"/>
      <c r="T19" s="8"/>
      <c r="U19" s="8"/>
      <c r="V19" s="8"/>
      <c r="W19" s="8"/>
      <c r="X19" s="8"/>
      <c r="Y19" s="30"/>
      <c r="AA19" s="30"/>
      <c r="AB19" s="30"/>
      <c r="AD19" s="100"/>
      <c r="AE19" s="86"/>
      <c r="AF19" s="86"/>
      <c r="AG19" s="86"/>
      <c r="AH19" s="86"/>
      <c r="AI19" s="86"/>
      <c r="AJ19" s="86"/>
      <c r="AK19" s="87"/>
    </row>
    <row r="20" spans="1:38" s="8" customFormat="1" ht="22.5" customHeight="1" x14ac:dyDescent="0.2">
      <c r="A20" s="164" t="s">
        <v>85</v>
      </c>
      <c r="B20" s="164"/>
      <c r="C20" s="34" t="s">
        <v>145</v>
      </c>
      <c r="D20" s="34"/>
      <c r="E20" s="34"/>
      <c r="F20" s="171">
        <f ca="1">Z21*Z20/100</f>
        <v>12</v>
      </c>
      <c r="G20" s="171"/>
      <c r="H20" s="165" t="s">
        <v>148</v>
      </c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>
        <f ca="1">INT(RAND()*(5-1)+1)*10</f>
        <v>30</v>
      </c>
      <c r="AA20" s="165"/>
      <c r="AB20" s="36" t="s">
        <v>146</v>
      </c>
      <c r="AD20" s="36"/>
      <c r="AE20" s="36"/>
      <c r="AF20" s="36"/>
      <c r="AK20" s="36"/>
    </row>
    <row r="21" spans="1:38" s="8" customFormat="1" ht="22.5" customHeight="1" x14ac:dyDescent="0.2">
      <c r="A21" s="12"/>
      <c r="B21" s="12"/>
      <c r="C21" s="34" t="s">
        <v>47</v>
      </c>
      <c r="D21" s="10"/>
      <c r="E21" s="10"/>
      <c r="F21" s="10"/>
      <c r="G21" s="13"/>
      <c r="H21" s="13"/>
      <c r="I21" s="10"/>
      <c r="L21" s="10"/>
      <c r="M21" s="10"/>
      <c r="N21" s="14"/>
      <c r="O21" s="14"/>
      <c r="P21" s="13"/>
      <c r="Q21" s="13"/>
      <c r="T21" s="12"/>
      <c r="U21" s="12"/>
      <c r="V21" s="10"/>
      <c r="W21" s="10"/>
      <c r="X21" s="10"/>
      <c r="Y21" s="10"/>
      <c r="Z21" s="172">
        <f ca="1">INT(RAND()*(8-3)+3)*10</f>
        <v>40</v>
      </c>
      <c r="AA21" s="172"/>
      <c r="AB21" s="172"/>
      <c r="AC21" s="13"/>
      <c r="AD21" s="13"/>
      <c r="AE21" s="13"/>
      <c r="AF21" s="13"/>
      <c r="AG21" s="13"/>
      <c r="AH21" s="13"/>
      <c r="AI21" s="13"/>
      <c r="AJ21" s="13"/>
      <c r="AK21" s="13"/>
      <c r="AL21" s="8" t="s">
        <v>26</v>
      </c>
    </row>
    <row r="22" spans="1:38" ht="37.5" customHeight="1" x14ac:dyDescent="0.2">
      <c r="A22" s="29"/>
      <c r="C22" t="s">
        <v>6</v>
      </c>
      <c r="Q22" s="7"/>
      <c r="R22" s="8"/>
      <c r="S22" s="8"/>
      <c r="T22" s="8"/>
      <c r="U22" s="8"/>
      <c r="V22" s="8"/>
      <c r="W22" s="8"/>
      <c r="X22" s="8"/>
      <c r="Y22" s="30"/>
      <c r="AA22" s="30"/>
      <c r="AB22" s="30"/>
      <c r="AD22" s="30"/>
      <c r="AE22" s="30"/>
      <c r="AF22" s="30"/>
      <c r="AG22" s="31"/>
      <c r="AH22" s="31"/>
      <c r="AI22" s="31"/>
      <c r="AJ22" s="31"/>
    </row>
    <row r="23" spans="1:38" ht="37.5" customHeight="1" x14ac:dyDescent="0.2">
      <c r="A23" s="29"/>
      <c r="Q23" s="7"/>
      <c r="R23" s="8"/>
      <c r="S23" s="8"/>
      <c r="T23" s="8"/>
      <c r="U23" s="8"/>
      <c r="V23" s="8"/>
      <c r="W23" s="8"/>
      <c r="X23" s="8"/>
      <c r="Y23" s="30"/>
      <c r="AA23" s="30"/>
      <c r="AB23" s="30"/>
      <c r="AD23" s="30"/>
      <c r="AE23" s="30"/>
      <c r="AF23" s="30"/>
      <c r="AG23" s="31"/>
      <c r="AH23" s="31"/>
      <c r="AI23" s="31"/>
      <c r="AJ23" s="31"/>
    </row>
    <row r="24" spans="1:38" ht="33.75" customHeight="1" x14ac:dyDescent="0.2">
      <c r="A24" s="29"/>
      <c r="Q24" s="7"/>
      <c r="R24" s="8"/>
      <c r="S24" s="8"/>
      <c r="T24" s="8"/>
      <c r="U24" s="8"/>
      <c r="V24" s="8"/>
      <c r="W24" s="8"/>
      <c r="X24" s="8"/>
      <c r="Y24" s="30"/>
      <c r="AA24" s="30"/>
      <c r="AB24" s="30"/>
      <c r="AD24" s="100"/>
      <c r="AE24" s="86"/>
      <c r="AF24" s="86"/>
      <c r="AG24" s="86"/>
      <c r="AH24" s="86"/>
      <c r="AI24" s="86"/>
      <c r="AJ24" s="86"/>
      <c r="AK24" s="87"/>
    </row>
    <row r="25" spans="1:38" s="8" customFormat="1" ht="22.5" customHeight="1" x14ac:dyDescent="0.2">
      <c r="A25" s="12" t="s">
        <v>86</v>
      </c>
      <c r="B25" s="12"/>
      <c r="C25" s="34" t="s">
        <v>147</v>
      </c>
      <c r="D25" s="34"/>
      <c r="E25" s="34"/>
      <c r="F25" s="34"/>
      <c r="G25" s="34"/>
      <c r="H25" s="35"/>
      <c r="I25" s="36"/>
      <c r="J25" s="177">
        <f ca="1">INT(RAND()*(30-23)+23)*100</f>
        <v>2400</v>
      </c>
      <c r="K25" s="177"/>
      <c r="L25" s="177"/>
      <c r="M25" s="34" t="s">
        <v>70</v>
      </c>
      <c r="N25" s="34"/>
      <c r="O25" s="34"/>
      <c r="P25" s="34"/>
      <c r="Q25" s="34"/>
      <c r="R25" s="34"/>
      <c r="S25" s="34"/>
      <c r="T25" s="165">
        <f ca="1">INT(RAND()*(7-3)+3)*10+5</f>
        <v>35</v>
      </c>
      <c r="U25" s="165"/>
      <c r="V25" s="34" t="s">
        <v>71</v>
      </c>
      <c r="W25" s="34"/>
      <c r="X25" s="34"/>
      <c r="Y25" s="34"/>
      <c r="Z25" s="35"/>
      <c r="AA25" s="36"/>
      <c r="AB25" s="34"/>
      <c r="AD25" s="34"/>
      <c r="AE25" s="34"/>
      <c r="AF25" s="36"/>
      <c r="AG25" s="34"/>
      <c r="AH25" s="35"/>
      <c r="AI25" s="35"/>
      <c r="AJ25" s="34"/>
      <c r="AK25" s="34"/>
      <c r="AL25" s="36"/>
    </row>
    <row r="26" spans="1:38" s="8" customFormat="1" ht="22.5" customHeight="1" x14ac:dyDescent="0.2">
      <c r="A26" s="32"/>
      <c r="B26" s="32"/>
      <c r="C26" s="34" t="s">
        <v>72</v>
      </c>
      <c r="D26" s="34"/>
      <c r="E26" s="34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D26" s="68"/>
      <c r="AE26" s="68"/>
      <c r="AF26" s="68"/>
      <c r="AK26" s="36"/>
      <c r="AL26" s="36" t="s">
        <v>2</v>
      </c>
    </row>
    <row r="27" spans="1:38" s="8" customFormat="1" ht="37.5" customHeight="1" x14ac:dyDescent="0.2">
      <c r="A27" s="12"/>
      <c r="B27" s="12"/>
      <c r="C27" s="10" t="s">
        <v>6</v>
      </c>
      <c r="D27" s="10"/>
      <c r="E27" s="10"/>
      <c r="F27" s="10"/>
      <c r="G27" s="10"/>
      <c r="H27" s="14"/>
      <c r="J27" s="10"/>
      <c r="K27" s="10"/>
      <c r="L27" s="10"/>
      <c r="N27" s="10"/>
      <c r="O27" s="10"/>
      <c r="P27" s="10"/>
      <c r="Q27" s="10"/>
      <c r="R27" s="13"/>
      <c r="S27" s="13"/>
      <c r="T27" s="13"/>
      <c r="U27" s="12"/>
      <c r="V27" s="12"/>
      <c r="W27" s="10"/>
      <c r="X27" s="10"/>
      <c r="Y27" s="10"/>
      <c r="Z27" s="14"/>
      <c r="AA27" s="13"/>
      <c r="AB27" s="10"/>
      <c r="AC27" s="10"/>
      <c r="AD27" s="12"/>
      <c r="AE27" s="12"/>
      <c r="AF27" s="10"/>
      <c r="AG27" s="10"/>
      <c r="AH27" s="14"/>
      <c r="AI27" s="14"/>
      <c r="AJ27" s="10"/>
      <c r="AK27" s="10"/>
    </row>
    <row r="28" spans="1:38" s="8" customFormat="1" ht="37.5" customHeight="1" x14ac:dyDescent="0.2">
      <c r="A28" s="32"/>
      <c r="B28" s="3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V28" s="13"/>
      <c r="W28" s="13"/>
      <c r="X28" s="13"/>
      <c r="Y28" s="13"/>
      <c r="Z28" s="13"/>
      <c r="AA28" s="13"/>
      <c r="AB28" s="13"/>
    </row>
    <row r="29" spans="1:38" s="8" customFormat="1" ht="33.75" customHeight="1" x14ac:dyDescent="0.2">
      <c r="A29" s="12"/>
      <c r="B29" s="12"/>
      <c r="D29" s="10"/>
      <c r="E29" s="10"/>
      <c r="F29" s="10"/>
      <c r="G29" s="13"/>
      <c r="H29" s="13"/>
      <c r="I29" s="10"/>
      <c r="L29" s="10"/>
      <c r="M29" s="10"/>
      <c r="Q29" s="13"/>
      <c r="V29" s="10"/>
      <c r="W29" s="10"/>
      <c r="X29" s="10"/>
      <c r="Y29" s="10"/>
      <c r="Z29" s="10"/>
      <c r="AA29" s="10"/>
      <c r="AB29" s="13"/>
      <c r="AC29" s="13"/>
      <c r="AD29" s="100"/>
      <c r="AE29" s="86"/>
      <c r="AF29" s="86"/>
      <c r="AG29" s="86"/>
      <c r="AH29" s="86"/>
      <c r="AI29" s="86"/>
      <c r="AJ29" s="86"/>
      <c r="AK29" s="87"/>
    </row>
    <row r="30" spans="1:38" s="8" customFormat="1" ht="15" customHeight="1" x14ac:dyDescent="0.2">
      <c r="A30" s="12"/>
      <c r="B30" s="12"/>
      <c r="C30" s="10"/>
      <c r="D30" s="10"/>
      <c r="E30" s="10"/>
      <c r="F30" s="10"/>
      <c r="G30" s="10"/>
      <c r="H30" s="14"/>
      <c r="J30" s="10"/>
      <c r="K30" s="10"/>
      <c r="L30" s="10"/>
      <c r="N30" s="10"/>
      <c r="O30" s="10"/>
      <c r="P30" s="10"/>
      <c r="Q30" s="10"/>
      <c r="R30" s="13"/>
      <c r="S30" s="13"/>
      <c r="T30" s="13"/>
      <c r="U30" s="12"/>
      <c r="V30" s="12"/>
      <c r="W30" s="10"/>
      <c r="X30" s="10"/>
      <c r="Y30" s="10"/>
      <c r="Z30" s="14"/>
      <c r="AA30" s="13"/>
      <c r="AB30" s="10"/>
      <c r="AC30" s="10"/>
      <c r="AD30" s="12"/>
      <c r="AE30" s="12"/>
      <c r="AF30" s="10"/>
      <c r="AG30" s="10"/>
      <c r="AH30" s="14"/>
      <c r="AI30" s="14"/>
      <c r="AJ30" s="10"/>
      <c r="AK30" s="10"/>
    </row>
    <row r="31" spans="1:38" ht="24.95" customHeight="1" x14ac:dyDescent="0.2">
      <c r="D31" s="1" t="str">
        <f>IF(D1="","",D1)</f>
        <v>割合⑬まとめ２</v>
      </c>
      <c r="AG31" s="2" t="str">
        <f>IF(AG1="","",AG1)</f>
        <v>№</v>
      </c>
      <c r="AH31" s="2"/>
      <c r="AI31" s="126">
        <f>IF(AI1="","",AI1)</f>
        <v>4</v>
      </c>
      <c r="AJ31" s="126"/>
    </row>
    <row r="32" spans="1:38" ht="21.75" customHeight="1" x14ac:dyDescent="0.2">
      <c r="E32" s="11" t="s">
        <v>5</v>
      </c>
      <c r="F32" s="9"/>
      <c r="G32" s="9"/>
      <c r="Q32" s="15" t="str">
        <f>IF(Q2="","",Q2)</f>
        <v>名前</v>
      </c>
      <c r="R32" s="16"/>
      <c r="S32" s="16"/>
      <c r="T32" s="16"/>
      <c r="U32" s="16" t="str">
        <f>IF(U2="","",U2)</f>
        <v/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8" ht="22.5" customHeight="1" x14ac:dyDescent="0.2">
      <c r="A33" s="29" t="s">
        <v>18</v>
      </c>
      <c r="Q33" s="7"/>
      <c r="R33" s="8"/>
      <c r="S33" s="8"/>
      <c r="T33" s="8"/>
      <c r="U33" s="8"/>
      <c r="V33" s="8"/>
      <c r="W33" s="8"/>
      <c r="X33" s="8"/>
      <c r="Y33" s="30" t="s">
        <v>132</v>
      </c>
      <c r="AA33" s="30"/>
      <c r="AB33" s="30"/>
      <c r="AD33" s="30"/>
      <c r="AE33" s="30"/>
      <c r="AF33" s="30"/>
      <c r="AG33" s="31"/>
      <c r="AH33" s="31"/>
      <c r="AI33" s="31"/>
      <c r="AJ33" s="31"/>
    </row>
    <row r="34" spans="1:38" ht="22.5" customHeight="1" x14ac:dyDescent="0.2">
      <c r="A34" s="12" t="s">
        <v>9</v>
      </c>
      <c r="B34" s="12"/>
      <c r="C34" s="34" t="s">
        <v>133</v>
      </c>
      <c r="D34" s="34"/>
      <c r="E34" s="34"/>
      <c r="F34" s="34"/>
      <c r="G34" s="34"/>
      <c r="H34" s="35"/>
      <c r="I34" s="36"/>
      <c r="J34" s="34"/>
      <c r="K34" s="34"/>
      <c r="L34" s="34"/>
      <c r="M34" s="36"/>
      <c r="N34" s="165">
        <f ca="1">N5</f>
        <v>80</v>
      </c>
      <c r="O34" s="165"/>
      <c r="P34" s="36" t="s">
        <v>134</v>
      </c>
      <c r="R34" s="34"/>
      <c r="S34" s="34"/>
      <c r="T34" s="8"/>
      <c r="U34" s="34"/>
      <c r="V34" s="34"/>
      <c r="W34" s="34"/>
      <c r="X34" s="34"/>
      <c r="Y34" s="34"/>
      <c r="Z34" s="35"/>
      <c r="AA34" s="36"/>
      <c r="AB34" s="165">
        <f ca="1">AB5</f>
        <v>48</v>
      </c>
      <c r="AC34" s="165"/>
      <c r="AD34" s="34" t="s">
        <v>58</v>
      </c>
      <c r="AE34" s="34"/>
      <c r="AF34" s="34"/>
      <c r="AG34" s="34"/>
      <c r="AH34" s="35"/>
      <c r="AI34" s="35"/>
      <c r="AJ34" s="34"/>
      <c r="AK34" s="34"/>
      <c r="AL34" t="s">
        <v>7</v>
      </c>
    </row>
    <row r="35" spans="1:38" ht="22.5" customHeight="1" x14ac:dyDescent="0.2">
      <c r="A35" s="32"/>
      <c r="B35" s="32"/>
      <c r="C35" s="36" t="s">
        <v>135</v>
      </c>
      <c r="D35" s="34"/>
      <c r="E35" s="34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8"/>
      <c r="AC35" s="8"/>
      <c r="AD35" s="8"/>
      <c r="AE35" s="8"/>
      <c r="AF35" s="8"/>
      <c r="AG35" s="8"/>
      <c r="AH35" s="8"/>
      <c r="AI35" s="8"/>
      <c r="AJ35" s="8"/>
      <c r="AK35" s="36"/>
    </row>
    <row r="36" spans="1:38" s="8" customFormat="1" ht="20.25" customHeight="1" x14ac:dyDescent="0.2">
      <c r="A36" s="12"/>
      <c r="B36" s="12"/>
      <c r="C36" s="34" t="s">
        <v>22</v>
      </c>
      <c r="D36" s="10"/>
      <c r="E36" s="10"/>
      <c r="F36" s="167">
        <v>0</v>
      </c>
      <c r="G36" s="167"/>
      <c r="H36" s="167" t="str">
        <f>C35</f>
        <v>女子の割合は，５年生の何％ですか。</v>
      </c>
      <c r="I36" s="167"/>
      <c r="J36" s="167"/>
      <c r="K36" s="167"/>
      <c r="L36" s="56"/>
      <c r="M36" s="56"/>
      <c r="N36" s="57"/>
      <c r="O36" s="57"/>
      <c r="P36" s="56"/>
      <c r="Q36" s="56"/>
      <c r="R36" s="56"/>
      <c r="S36" s="56"/>
      <c r="T36" s="167">
        <f ca="1">N34</f>
        <v>80</v>
      </c>
      <c r="U36" s="167"/>
      <c r="V36" s="167"/>
      <c r="W36" s="167"/>
      <c r="X36" s="56"/>
      <c r="Y36" s="58" t="s">
        <v>24</v>
      </c>
      <c r="Z36" s="56"/>
      <c r="AA36" s="56"/>
      <c r="AB36" s="56"/>
      <c r="AC36" s="56"/>
      <c r="AD36" s="13"/>
      <c r="AE36" s="13"/>
      <c r="AF36" s="13"/>
      <c r="AG36" s="13"/>
      <c r="AH36" s="13"/>
      <c r="AI36" s="13"/>
      <c r="AJ36" s="13"/>
      <c r="AK36" s="13"/>
      <c r="AL36" s="8" t="s">
        <v>2</v>
      </c>
    </row>
    <row r="37" spans="1:38" s="8" customFormat="1" ht="7.5" customHeight="1" x14ac:dyDescent="0.2">
      <c r="A37" s="12"/>
      <c r="B37" s="12"/>
      <c r="C37" s="34"/>
      <c r="D37" s="10"/>
      <c r="E37" s="10"/>
      <c r="F37" s="37"/>
      <c r="G37" s="38"/>
      <c r="H37" s="39"/>
      <c r="I37" s="53"/>
      <c r="J37" s="41"/>
      <c r="K37" s="41"/>
      <c r="L37" s="40"/>
      <c r="M37" s="40"/>
      <c r="N37" s="42"/>
      <c r="O37" s="42"/>
      <c r="P37" s="39"/>
      <c r="Q37" s="39"/>
      <c r="R37" s="41"/>
      <c r="S37" s="41"/>
      <c r="T37" s="43"/>
      <c r="U37" s="50"/>
      <c r="V37" s="40"/>
      <c r="W37" s="40"/>
      <c r="X37" s="40"/>
      <c r="Y37" s="40"/>
      <c r="Z37" s="40"/>
      <c r="AA37" s="44"/>
      <c r="AB37" s="17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8" s="8" customFormat="1" ht="7.5" customHeight="1" x14ac:dyDescent="0.2">
      <c r="A38" s="12"/>
      <c r="B38" s="12"/>
      <c r="C38" s="10"/>
      <c r="D38" s="10"/>
      <c r="E38" s="10"/>
      <c r="F38" s="37"/>
      <c r="G38" s="47"/>
      <c r="H38" s="45"/>
      <c r="I38" s="54"/>
      <c r="J38" s="47"/>
      <c r="K38" s="47"/>
      <c r="L38" s="47"/>
      <c r="M38" s="46"/>
      <c r="N38" s="47"/>
      <c r="O38" s="47"/>
      <c r="P38" s="47"/>
      <c r="Q38" s="47"/>
      <c r="R38" s="48"/>
      <c r="S38" s="48"/>
      <c r="T38" s="48"/>
      <c r="U38" s="51"/>
      <c r="V38" s="49"/>
      <c r="W38" s="47"/>
      <c r="X38" s="47"/>
      <c r="Y38" s="47"/>
      <c r="Z38" s="45"/>
      <c r="AA38" s="48"/>
      <c r="AB38" s="10"/>
      <c r="AC38" s="10"/>
      <c r="AD38" s="12"/>
      <c r="AE38" s="12"/>
      <c r="AF38" s="10"/>
      <c r="AG38" s="10"/>
      <c r="AH38" s="14"/>
      <c r="AI38" s="14"/>
      <c r="AJ38" s="10"/>
      <c r="AK38" s="10"/>
    </row>
    <row r="39" spans="1:38" s="8" customFormat="1" ht="7.5" customHeight="1" x14ac:dyDescent="0.2">
      <c r="A39" s="12"/>
      <c r="B39" s="12"/>
      <c r="C39" s="10"/>
      <c r="D39" s="10"/>
      <c r="E39" s="10"/>
      <c r="F39" s="37"/>
      <c r="G39" s="10"/>
      <c r="H39" s="14"/>
      <c r="I39" s="55"/>
      <c r="J39" s="10"/>
      <c r="K39" s="10"/>
      <c r="L39" s="10"/>
      <c r="N39" s="10"/>
      <c r="O39" s="10"/>
      <c r="P39" s="10"/>
      <c r="Q39" s="10"/>
      <c r="R39" s="13"/>
      <c r="S39" s="13"/>
      <c r="T39" s="13"/>
      <c r="U39" s="52"/>
      <c r="V39" s="12"/>
      <c r="W39" s="10"/>
      <c r="X39" s="10"/>
      <c r="Y39" s="10"/>
      <c r="Z39" s="14"/>
      <c r="AA39" s="13"/>
      <c r="AB39" s="10"/>
      <c r="AC39" s="10"/>
      <c r="AD39" s="12"/>
      <c r="AE39" s="12"/>
      <c r="AF39" s="10"/>
      <c r="AG39" s="10"/>
      <c r="AH39" s="14"/>
      <c r="AI39" s="14"/>
      <c r="AJ39" s="10"/>
      <c r="AK39" s="10"/>
    </row>
    <row r="40" spans="1:38" s="8" customFormat="1" ht="14.25" customHeight="1" x14ac:dyDescent="0.2">
      <c r="A40" s="32"/>
      <c r="B40" s="32"/>
      <c r="C40" s="13"/>
      <c r="D40" s="13"/>
      <c r="E40" s="13"/>
      <c r="F40" s="130">
        <v>0</v>
      </c>
      <c r="G40" s="130"/>
      <c r="H40" s="23"/>
      <c r="I40" s="130" t="s">
        <v>23</v>
      </c>
      <c r="J40" s="130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130">
        <v>1</v>
      </c>
      <c r="V40" s="130"/>
      <c r="W40" s="23"/>
      <c r="X40" s="23"/>
      <c r="Y40" s="59" t="s">
        <v>25</v>
      </c>
      <c r="Z40" s="23"/>
      <c r="AA40" s="23"/>
      <c r="AB40" s="23"/>
      <c r="AC40" s="23"/>
    </row>
    <row r="41" spans="1:38" ht="30" customHeight="1" x14ac:dyDescent="0.2">
      <c r="A41" s="29"/>
      <c r="C41" t="s">
        <v>6</v>
      </c>
      <c r="F41" s="130">
        <f ca="1">AB34</f>
        <v>48</v>
      </c>
      <c r="G41" s="130"/>
      <c r="H41" s="130"/>
      <c r="I41" s="130" t="s">
        <v>8</v>
      </c>
      <c r="J41" s="130"/>
      <c r="K41" s="130">
        <f ca="1">N34</f>
        <v>80</v>
      </c>
      <c r="L41" s="130"/>
      <c r="M41" s="130"/>
      <c r="N41" s="130" t="s">
        <v>11</v>
      </c>
      <c r="O41" s="130"/>
      <c r="P41" s="130">
        <f ca="1">F41/K41</f>
        <v>0.6</v>
      </c>
      <c r="Q41" s="130"/>
      <c r="R41" s="130"/>
      <c r="S41" s="8"/>
      <c r="T41" s="8"/>
      <c r="U41" s="8"/>
      <c r="V41" s="8"/>
      <c r="W41" s="8"/>
      <c r="X41" s="8"/>
      <c r="Y41" s="30"/>
      <c r="AA41" s="30"/>
      <c r="AB41" s="30"/>
      <c r="AD41" s="100"/>
      <c r="AE41" s="86"/>
      <c r="AF41" s="131">
        <f ca="1">P41*100</f>
        <v>60</v>
      </c>
      <c r="AG41" s="131"/>
      <c r="AH41" s="25" t="s">
        <v>125</v>
      </c>
      <c r="AI41" s="86"/>
      <c r="AJ41" s="86"/>
      <c r="AK41" s="87"/>
    </row>
    <row r="42" spans="1:38" s="8" customFormat="1" ht="22.5" customHeight="1" x14ac:dyDescent="0.2">
      <c r="A42" s="164" t="s">
        <v>136</v>
      </c>
      <c r="B42" s="164"/>
      <c r="C42" s="34" t="s">
        <v>137</v>
      </c>
      <c r="D42" s="34"/>
      <c r="E42" s="34"/>
      <c r="F42" s="165">
        <f ca="1">F10</f>
        <v>30</v>
      </c>
      <c r="G42" s="165"/>
      <c r="H42" s="165"/>
      <c r="I42" s="36" t="s">
        <v>138</v>
      </c>
      <c r="J42" s="36"/>
      <c r="K42" s="36"/>
      <c r="L42" s="36"/>
      <c r="M42" s="34"/>
      <c r="N42" s="34"/>
      <c r="O42" s="165">
        <f ca="1">O10</f>
        <v>130</v>
      </c>
      <c r="P42" s="165"/>
      <c r="Q42" s="165"/>
      <c r="R42" s="36" t="s">
        <v>139</v>
      </c>
      <c r="S42" s="36"/>
      <c r="T42" s="36"/>
      <c r="U42" s="36"/>
      <c r="V42" s="36"/>
      <c r="W42" s="36"/>
      <c r="X42" s="34"/>
      <c r="Y42" s="34"/>
      <c r="Z42" s="34"/>
      <c r="AA42" s="36"/>
      <c r="AB42" s="36"/>
      <c r="AC42" s="36"/>
      <c r="AD42" s="36"/>
      <c r="AE42" s="36"/>
      <c r="AF42" s="36"/>
      <c r="AK42" s="36"/>
    </row>
    <row r="43" spans="1:38" s="8" customFormat="1" ht="22.5" customHeight="1" x14ac:dyDescent="0.2">
      <c r="A43" s="12"/>
      <c r="B43" s="12"/>
      <c r="C43" s="34" t="s">
        <v>140</v>
      </c>
      <c r="D43" s="10"/>
      <c r="E43" s="10"/>
      <c r="F43" s="10"/>
      <c r="G43" s="13"/>
      <c r="H43" s="13"/>
      <c r="I43" s="10"/>
      <c r="L43" s="10"/>
      <c r="M43" s="10"/>
      <c r="N43" s="14"/>
      <c r="O43" s="14"/>
      <c r="P43" s="13"/>
      <c r="Q43" s="13"/>
      <c r="T43" s="12"/>
      <c r="U43" s="12"/>
      <c r="V43" s="10"/>
      <c r="W43" s="10"/>
      <c r="X43" s="10"/>
      <c r="Y43" s="10"/>
      <c r="Z43" s="10"/>
      <c r="AA43" s="10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8" t="s">
        <v>30</v>
      </c>
    </row>
    <row r="44" spans="1:38" s="8" customFormat="1" ht="18" customHeight="1" x14ac:dyDescent="0.2">
      <c r="A44" s="12"/>
      <c r="B44" s="12"/>
      <c r="C44" s="34" t="s">
        <v>22</v>
      </c>
      <c r="D44" s="10"/>
      <c r="E44" s="10"/>
      <c r="F44" s="167">
        <v>0</v>
      </c>
      <c r="G44" s="167"/>
      <c r="H44" s="56"/>
      <c r="I44" s="56"/>
      <c r="J44" s="56"/>
      <c r="K44" s="56"/>
      <c r="L44" s="56"/>
      <c r="M44" s="56"/>
      <c r="N44" s="57"/>
      <c r="O44" s="57"/>
      <c r="P44" s="56"/>
      <c r="Q44" s="56"/>
      <c r="R44" s="56"/>
      <c r="S44" s="56"/>
      <c r="T44" s="167">
        <f ca="1">F42</f>
        <v>30</v>
      </c>
      <c r="U44" s="167"/>
      <c r="V44" s="167"/>
      <c r="W44" s="167"/>
      <c r="X44" s="167" t="s">
        <v>23</v>
      </c>
      <c r="Y44" s="167"/>
      <c r="Z44" s="167"/>
      <c r="AA44" s="56"/>
      <c r="AB44" s="56"/>
      <c r="AC44" s="58" t="s">
        <v>24</v>
      </c>
      <c r="AD44" s="13"/>
      <c r="AE44" s="13"/>
      <c r="AF44" s="13"/>
      <c r="AG44" s="13"/>
      <c r="AH44" s="13"/>
      <c r="AI44" s="13"/>
      <c r="AJ44" s="13"/>
      <c r="AK44" s="13"/>
      <c r="AL44" s="8" t="s">
        <v>2</v>
      </c>
    </row>
    <row r="45" spans="1:38" s="8" customFormat="1" ht="7.5" customHeight="1" x14ac:dyDescent="0.2">
      <c r="A45" s="12"/>
      <c r="B45" s="12"/>
      <c r="C45" s="34"/>
      <c r="D45" s="10"/>
      <c r="E45" s="10"/>
      <c r="F45" s="37"/>
      <c r="G45" s="38"/>
      <c r="H45" s="39"/>
      <c r="I45" s="40"/>
      <c r="J45" s="41"/>
      <c r="K45" s="41"/>
      <c r="L45" s="40"/>
      <c r="M45" s="40"/>
      <c r="N45" s="42"/>
      <c r="O45" s="42"/>
      <c r="P45" s="39"/>
      <c r="Q45" s="39"/>
      <c r="R45" s="41"/>
      <c r="S45" s="41"/>
      <c r="T45" s="43"/>
      <c r="U45" s="50"/>
      <c r="V45" s="40"/>
      <c r="W45" s="40"/>
      <c r="X45" s="53"/>
      <c r="Y45" s="40"/>
      <c r="Z45" s="40"/>
      <c r="AA45" s="44"/>
      <c r="AB45" s="17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8" s="8" customFormat="1" ht="7.5" customHeight="1" x14ac:dyDescent="0.2">
      <c r="A46" s="12"/>
      <c r="B46" s="12"/>
      <c r="C46" s="10"/>
      <c r="D46" s="10"/>
      <c r="E46" s="10"/>
      <c r="F46" s="37"/>
      <c r="G46" s="47"/>
      <c r="H46" s="45"/>
      <c r="I46" s="46"/>
      <c r="J46" s="47"/>
      <c r="K46" s="47"/>
      <c r="L46" s="47"/>
      <c r="M46" s="46"/>
      <c r="N46" s="47"/>
      <c r="O46" s="47"/>
      <c r="P46" s="47"/>
      <c r="Q46" s="47"/>
      <c r="R46" s="48"/>
      <c r="S46" s="48"/>
      <c r="T46" s="48"/>
      <c r="U46" s="51"/>
      <c r="V46" s="49"/>
      <c r="W46" s="47"/>
      <c r="X46" s="60"/>
      <c r="Y46" s="47"/>
      <c r="Z46" s="45"/>
      <c r="AA46" s="48"/>
      <c r="AB46" s="10"/>
      <c r="AC46" s="10"/>
      <c r="AD46" s="12"/>
      <c r="AE46" s="12"/>
      <c r="AF46" s="10"/>
      <c r="AG46" s="10"/>
      <c r="AH46" s="14"/>
      <c r="AI46" s="14"/>
      <c r="AJ46" s="10"/>
      <c r="AK46" s="10"/>
    </row>
    <row r="47" spans="1:38" s="8" customFormat="1" ht="7.5" customHeight="1" x14ac:dyDescent="0.2">
      <c r="A47" s="12"/>
      <c r="B47" s="12"/>
      <c r="C47" s="10"/>
      <c r="D47" s="10"/>
      <c r="E47" s="10"/>
      <c r="F47" s="37"/>
      <c r="G47" s="10"/>
      <c r="H47" s="14"/>
      <c r="J47" s="10"/>
      <c r="K47" s="10"/>
      <c r="L47" s="10"/>
      <c r="N47" s="10"/>
      <c r="O47" s="10"/>
      <c r="P47" s="10"/>
      <c r="Q47" s="10"/>
      <c r="R47" s="13"/>
      <c r="S47" s="13"/>
      <c r="T47" s="13"/>
      <c r="U47" s="52"/>
      <c r="V47" s="12"/>
      <c r="W47" s="10"/>
      <c r="X47" s="37"/>
      <c r="Y47" s="10"/>
      <c r="Z47" s="14"/>
      <c r="AA47" s="13"/>
      <c r="AB47" s="10"/>
      <c r="AC47" s="10"/>
      <c r="AD47" s="12"/>
      <c r="AE47" s="12"/>
      <c r="AF47" s="10"/>
      <c r="AG47" s="10"/>
      <c r="AH47" s="14"/>
      <c r="AI47" s="14"/>
      <c r="AJ47" s="10"/>
      <c r="AK47" s="10"/>
    </row>
    <row r="48" spans="1:38" s="8" customFormat="1" ht="14.25" customHeight="1" x14ac:dyDescent="0.2">
      <c r="A48" s="32"/>
      <c r="B48" s="32"/>
      <c r="C48" s="13"/>
      <c r="D48" s="13"/>
      <c r="E48" s="13"/>
      <c r="F48" s="130">
        <v>0</v>
      </c>
      <c r="G48" s="130"/>
      <c r="H48" s="23"/>
      <c r="I48" s="22" t="s">
        <v>2</v>
      </c>
      <c r="J48" s="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130">
        <v>1</v>
      </c>
      <c r="V48" s="130"/>
      <c r="W48" s="23"/>
      <c r="X48" s="130">
        <f ca="1">O10*0.01</f>
        <v>1.3</v>
      </c>
      <c r="Y48" s="130"/>
      <c r="Z48" s="130"/>
      <c r="AA48" s="23"/>
      <c r="AB48" s="23"/>
      <c r="AC48" s="59" t="s">
        <v>25</v>
      </c>
    </row>
    <row r="49" spans="1:38" ht="30" customHeight="1" x14ac:dyDescent="0.2">
      <c r="A49" s="29"/>
      <c r="C49" t="s">
        <v>6</v>
      </c>
      <c r="F49" s="130">
        <f ca="1">F42</f>
        <v>30</v>
      </c>
      <c r="G49" s="130"/>
      <c r="H49" s="130"/>
      <c r="I49" s="130" t="s">
        <v>10</v>
      </c>
      <c r="J49" s="130"/>
      <c r="K49" s="130">
        <f ca="1">O42/100</f>
        <v>1.3</v>
      </c>
      <c r="L49" s="130"/>
      <c r="M49" s="130"/>
      <c r="N49" s="130" t="s">
        <v>11</v>
      </c>
      <c r="O49" s="130"/>
      <c r="P49" s="130">
        <f ca="1">F49*K49</f>
        <v>39</v>
      </c>
      <c r="Q49" s="130"/>
      <c r="R49" s="130"/>
      <c r="S49" s="8"/>
      <c r="T49" s="8"/>
      <c r="U49" s="8"/>
      <c r="V49" s="8"/>
      <c r="W49" s="8"/>
      <c r="X49" s="8"/>
      <c r="Y49" s="30"/>
      <c r="AA49" s="30"/>
      <c r="AB49" s="30"/>
      <c r="AD49" s="100"/>
      <c r="AE49" s="86"/>
      <c r="AF49" s="131">
        <f ca="1">P49</f>
        <v>39</v>
      </c>
      <c r="AG49" s="131"/>
      <c r="AH49" s="25" t="s">
        <v>28</v>
      </c>
      <c r="AI49" s="86"/>
      <c r="AJ49" s="86"/>
      <c r="AK49" s="87"/>
    </row>
    <row r="50" spans="1:38" s="8" customFormat="1" ht="22.5" customHeight="1" x14ac:dyDescent="0.2">
      <c r="A50" s="12" t="s">
        <v>84</v>
      </c>
      <c r="B50" s="12"/>
      <c r="C50" s="34" t="s">
        <v>144</v>
      </c>
      <c r="D50" s="34"/>
      <c r="E50" s="34"/>
      <c r="F50" s="34"/>
      <c r="G50" s="34"/>
      <c r="H50" s="35"/>
      <c r="I50" s="36"/>
      <c r="J50" s="34"/>
      <c r="K50" s="34"/>
      <c r="L50" s="34"/>
      <c r="M50" s="36"/>
      <c r="N50" s="165">
        <f ca="1">N15</f>
        <v>400</v>
      </c>
      <c r="O50" s="165"/>
      <c r="P50" s="165"/>
      <c r="Q50" s="36" t="s">
        <v>141</v>
      </c>
      <c r="R50" s="34"/>
      <c r="S50" s="34"/>
      <c r="U50" s="34"/>
      <c r="V50" s="34"/>
      <c r="W50" s="34"/>
      <c r="X50" s="34"/>
      <c r="Y50" s="34"/>
      <c r="Z50" s="35"/>
      <c r="AA50" s="36"/>
      <c r="AB50" s="34"/>
      <c r="AC50" s="165">
        <f ca="1">AC15</f>
        <v>55</v>
      </c>
      <c r="AD50" s="165"/>
      <c r="AE50" s="34" t="s">
        <v>142</v>
      </c>
      <c r="AF50" s="34"/>
      <c r="AG50" s="34"/>
      <c r="AH50" s="35"/>
      <c r="AI50" s="35"/>
      <c r="AJ50" s="34"/>
      <c r="AK50" s="34"/>
      <c r="AL50" s="36"/>
    </row>
    <row r="51" spans="1:38" s="8" customFormat="1" ht="22.5" customHeight="1" x14ac:dyDescent="0.2">
      <c r="A51" s="32"/>
      <c r="B51" s="32"/>
      <c r="C51" s="34" t="s">
        <v>143</v>
      </c>
      <c r="D51" s="34"/>
      <c r="E51" s="34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K51" s="36"/>
      <c r="AL51" s="36" t="s">
        <v>30</v>
      </c>
    </row>
    <row r="52" spans="1:38" s="8" customFormat="1" ht="21" customHeight="1" x14ac:dyDescent="0.2">
      <c r="A52" s="12"/>
      <c r="B52" s="12"/>
      <c r="C52" s="34" t="s">
        <v>22</v>
      </c>
      <c r="D52" s="10"/>
      <c r="E52" s="10"/>
      <c r="F52" s="167">
        <v>0</v>
      </c>
      <c r="G52" s="167"/>
      <c r="H52" s="56" t="s">
        <v>2</v>
      </c>
      <c r="I52" s="56"/>
      <c r="J52" s="56"/>
      <c r="K52" s="56"/>
      <c r="L52" s="56"/>
      <c r="M52" s="176" t="s">
        <v>279</v>
      </c>
      <c r="N52" s="176"/>
      <c r="O52" s="176"/>
      <c r="P52" s="56"/>
      <c r="Q52" s="56"/>
      <c r="R52" s="56"/>
      <c r="S52" s="56"/>
      <c r="T52" s="167">
        <f ca="1">N50</f>
        <v>400</v>
      </c>
      <c r="U52" s="167"/>
      <c r="V52" s="167"/>
      <c r="W52" s="167"/>
      <c r="X52" s="56"/>
      <c r="Y52" s="58" t="s">
        <v>24</v>
      </c>
      <c r="Z52" s="56"/>
      <c r="AA52" s="56"/>
      <c r="AB52" s="56"/>
      <c r="AC52" s="56"/>
      <c r="AD52" s="13"/>
      <c r="AE52" s="13"/>
      <c r="AF52" s="13"/>
      <c r="AG52" s="13"/>
      <c r="AH52" s="13"/>
      <c r="AI52" s="13"/>
      <c r="AJ52" s="13"/>
      <c r="AK52" s="13"/>
      <c r="AL52" s="8" t="s">
        <v>2</v>
      </c>
    </row>
    <row r="53" spans="1:38" s="8" customFormat="1" ht="7.5" customHeight="1" x14ac:dyDescent="0.2">
      <c r="A53" s="12"/>
      <c r="B53" s="12"/>
      <c r="C53" s="34"/>
      <c r="D53" s="10"/>
      <c r="E53" s="10"/>
      <c r="F53" s="37"/>
      <c r="G53" s="38"/>
      <c r="H53" s="39"/>
      <c r="I53" s="40"/>
      <c r="J53" s="41"/>
      <c r="K53" s="41"/>
      <c r="L53" s="40"/>
      <c r="M53" s="53"/>
      <c r="N53" s="42"/>
      <c r="O53" s="42"/>
      <c r="P53" s="39"/>
      <c r="Q53" s="39"/>
      <c r="R53" s="41"/>
      <c r="S53" s="41"/>
      <c r="T53" s="43"/>
      <c r="U53" s="50"/>
      <c r="V53" s="40"/>
      <c r="W53" s="40"/>
      <c r="X53" s="40"/>
      <c r="Y53" s="40"/>
      <c r="Z53" s="40"/>
      <c r="AA53" s="44"/>
      <c r="AB53" s="17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8" s="8" customFormat="1" ht="7.5" customHeight="1" x14ac:dyDescent="0.2">
      <c r="A54" s="12"/>
      <c r="B54" s="12"/>
      <c r="C54" s="10"/>
      <c r="D54" s="10"/>
      <c r="E54" s="10"/>
      <c r="F54" s="37"/>
      <c r="G54" s="47"/>
      <c r="H54" s="45"/>
      <c r="I54" s="46"/>
      <c r="J54" s="47"/>
      <c r="K54" s="47"/>
      <c r="L54" s="47"/>
      <c r="M54" s="54"/>
      <c r="N54" s="47"/>
      <c r="O54" s="47"/>
      <c r="P54" s="47"/>
      <c r="Q54" s="47"/>
      <c r="R54" s="48"/>
      <c r="S54" s="48"/>
      <c r="T54" s="48"/>
      <c r="U54" s="51"/>
      <c r="V54" s="49"/>
      <c r="W54" s="47"/>
      <c r="X54" s="47"/>
      <c r="Y54" s="47"/>
      <c r="Z54" s="45"/>
      <c r="AA54" s="48"/>
      <c r="AB54" s="10"/>
      <c r="AC54" s="10"/>
      <c r="AD54" s="12"/>
      <c r="AE54" s="12"/>
      <c r="AF54" s="10"/>
      <c r="AG54" s="10"/>
      <c r="AH54" s="14"/>
      <c r="AI54" s="14"/>
      <c r="AJ54" s="10"/>
      <c r="AK54" s="10"/>
    </row>
    <row r="55" spans="1:38" s="8" customFormat="1" ht="7.5" customHeight="1" x14ac:dyDescent="0.2">
      <c r="A55" s="12"/>
      <c r="B55" s="12"/>
      <c r="C55" s="10"/>
      <c r="D55" s="10"/>
      <c r="E55" s="10"/>
      <c r="F55" s="37"/>
      <c r="G55" s="10"/>
      <c r="H55" s="14"/>
      <c r="J55" s="10"/>
      <c r="K55" s="10"/>
      <c r="L55" s="10"/>
      <c r="M55" s="55"/>
      <c r="N55" s="10"/>
      <c r="O55" s="10"/>
      <c r="P55" s="10"/>
      <c r="Q55" s="10"/>
      <c r="R55" s="13"/>
      <c r="S55" s="13"/>
      <c r="T55" s="13"/>
      <c r="U55" s="52"/>
      <c r="V55" s="12"/>
      <c r="W55" s="10"/>
      <c r="X55" s="10"/>
      <c r="Y55" s="10"/>
      <c r="Z55" s="14"/>
      <c r="AA55" s="13"/>
      <c r="AB55" s="10"/>
      <c r="AC55" s="10"/>
      <c r="AD55" s="12"/>
      <c r="AE55" s="12"/>
      <c r="AF55" s="10"/>
      <c r="AG55" s="10"/>
      <c r="AH55" s="14"/>
      <c r="AI55" s="14"/>
      <c r="AJ55" s="10"/>
      <c r="AK55" s="10"/>
    </row>
    <row r="56" spans="1:38" s="8" customFormat="1" ht="14.25" customHeight="1" x14ac:dyDescent="0.2">
      <c r="A56" s="32"/>
      <c r="B56" s="32"/>
      <c r="C56" s="13"/>
      <c r="D56" s="13"/>
      <c r="E56" s="13"/>
      <c r="F56" s="130">
        <v>0</v>
      </c>
      <c r="G56" s="130"/>
      <c r="H56" s="23"/>
      <c r="I56" s="22" t="s">
        <v>2</v>
      </c>
      <c r="J56" s="22"/>
      <c r="K56" s="23"/>
      <c r="L56" s="23"/>
      <c r="M56" s="170">
        <f ca="1">AC50/100</f>
        <v>0.55000000000000004</v>
      </c>
      <c r="N56" s="170"/>
      <c r="O56" s="170"/>
      <c r="P56" s="23"/>
      <c r="Q56" s="23"/>
      <c r="R56" s="23"/>
      <c r="S56" s="23"/>
      <c r="T56" s="23"/>
      <c r="U56" s="130">
        <v>1</v>
      </c>
      <c r="V56" s="130"/>
      <c r="W56" s="23"/>
      <c r="X56" s="23"/>
      <c r="Y56" s="59" t="s">
        <v>25</v>
      </c>
      <c r="Z56" s="23"/>
      <c r="AA56" s="23"/>
      <c r="AB56" s="23"/>
      <c r="AC56" s="23"/>
    </row>
    <row r="57" spans="1:38" s="8" customFormat="1" ht="5.25" customHeight="1" x14ac:dyDescent="0.2">
      <c r="A57" s="32"/>
      <c r="B57" s="32"/>
      <c r="C57" s="13"/>
      <c r="D57" s="13"/>
      <c r="E57" s="13"/>
      <c r="F57" s="33"/>
      <c r="G57" s="3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38" ht="30" customHeight="1" x14ac:dyDescent="0.2">
      <c r="A58" s="29"/>
      <c r="C58" t="s">
        <v>6</v>
      </c>
      <c r="F58" s="130">
        <f ca="1">N50</f>
        <v>400</v>
      </c>
      <c r="G58" s="130"/>
      <c r="H58" s="130"/>
      <c r="I58" s="130" t="s">
        <v>10</v>
      </c>
      <c r="J58" s="130"/>
      <c r="K58" s="130">
        <f ca="1">AC50/100</f>
        <v>0.55000000000000004</v>
      </c>
      <c r="L58" s="130"/>
      <c r="M58" s="130"/>
      <c r="N58" s="130" t="s">
        <v>11</v>
      </c>
      <c r="O58" s="130"/>
      <c r="P58" s="130">
        <f ca="1">F58*K58</f>
        <v>220.00000000000003</v>
      </c>
      <c r="Q58" s="130"/>
      <c r="R58" s="130"/>
      <c r="S58" s="8"/>
      <c r="T58" s="8"/>
      <c r="U58" s="8"/>
      <c r="V58" s="8"/>
      <c r="W58" s="8"/>
      <c r="X58" s="8"/>
      <c r="Y58" s="30"/>
      <c r="AA58" s="30"/>
      <c r="AB58" s="30"/>
      <c r="AD58" s="100"/>
      <c r="AE58" s="131">
        <f ca="1">P58</f>
        <v>220.00000000000003</v>
      </c>
      <c r="AF58" s="131"/>
      <c r="AG58" s="131"/>
      <c r="AH58" s="25" t="s">
        <v>28</v>
      </c>
      <c r="AI58" s="86"/>
      <c r="AJ58" s="86"/>
      <c r="AK58" s="87"/>
    </row>
    <row r="59" spans="1:38" s="8" customFormat="1" ht="22.5" customHeight="1" x14ac:dyDescent="0.2">
      <c r="A59" s="164" t="s">
        <v>85</v>
      </c>
      <c r="B59" s="164"/>
      <c r="C59" s="34" t="s">
        <v>145</v>
      </c>
      <c r="D59" s="34"/>
      <c r="E59" s="34"/>
      <c r="F59" s="165">
        <f ca="1">F20</f>
        <v>12</v>
      </c>
      <c r="G59" s="165"/>
      <c r="H59" s="191" t="s">
        <v>148</v>
      </c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65">
        <f ca="1">Z20</f>
        <v>30</v>
      </c>
      <c r="AA59" s="165"/>
      <c r="AB59" s="36" t="s">
        <v>146</v>
      </c>
      <c r="AD59" s="36"/>
      <c r="AE59" s="36"/>
      <c r="AF59" s="36"/>
      <c r="AK59" s="36"/>
    </row>
    <row r="60" spans="1:38" s="8" customFormat="1" ht="22.5" customHeight="1" x14ac:dyDescent="0.2">
      <c r="A60" s="12"/>
      <c r="B60" s="12"/>
      <c r="C60" s="34" t="s">
        <v>47</v>
      </c>
      <c r="D60" s="10"/>
      <c r="E60" s="10"/>
      <c r="F60" s="10"/>
      <c r="G60" s="13"/>
      <c r="H60" s="13"/>
      <c r="I60" s="10"/>
      <c r="L60" s="10"/>
      <c r="M60" s="10"/>
      <c r="N60" s="14"/>
      <c r="O60" s="14"/>
      <c r="P60" s="13"/>
      <c r="Q60" s="13"/>
      <c r="T60" s="12"/>
      <c r="U60" s="12"/>
      <c r="V60" s="10"/>
      <c r="W60" s="10"/>
      <c r="X60" s="10"/>
      <c r="Y60" s="10"/>
      <c r="Z60" s="172">
        <f ca="1">INT(RAND()*(8-3)+3)*10</f>
        <v>70</v>
      </c>
      <c r="AA60" s="172"/>
      <c r="AB60" s="172"/>
      <c r="AC60" s="13"/>
      <c r="AD60" s="13"/>
      <c r="AE60" s="13"/>
      <c r="AF60" s="13"/>
      <c r="AG60" s="13"/>
      <c r="AH60" s="13"/>
      <c r="AI60" s="13"/>
      <c r="AJ60" s="13"/>
      <c r="AK60" s="13"/>
      <c r="AL60" s="8" t="s">
        <v>26</v>
      </c>
    </row>
    <row r="61" spans="1:38" s="8" customFormat="1" ht="18" customHeight="1" x14ac:dyDescent="0.2">
      <c r="A61" s="12"/>
      <c r="B61" s="12"/>
      <c r="C61" s="34" t="s">
        <v>22</v>
      </c>
      <c r="D61" s="10"/>
      <c r="E61" s="10"/>
      <c r="F61" s="167">
        <v>0</v>
      </c>
      <c r="G61" s="167"/>
      <c r="H61" s="56" t="s">
        <v>2</v>
      </c>
      <c r="I61" s="56"/>
      <c r="J61" s="56"/>
      <c r="K61" s="56"/>
      <c r="L61" s="56"/>
      <c r="M61" s="176">
        <f ca="1">F59</f>
        <v>12</v>
      </c>
      <c r="N61" s="176"/>
      <c r="O61" s="176"/>
      <c r="P61" s="56"/>
      <c r="Q61" s="56"/>
      <c r="R61" s="56"/>
      <c r="S61" s="56"/>
      <c r="T61" s="167" t="s">
        <v>23</v>
      </c>
      <c r="U61" s="167"/>
      <c r="V61" s="167"/>
      <c r="W61" s="167"/>
      <c r="X61" s="56"/>
      <c r="Y61" s="58" t="s">
        <v>24</v>
      </c>
      <c r="Z61" s="56"/>
      <c r="AA61" s="56"/>
      <c r="AB61" s="56"/>
      <c r="AC61" s="56"/>
      <c r="AD61" s="13"/>
      <c r="AE61" s="13"/>
      <c r="AF61" s="13"/>
      <c r="AG61" s="13"/>
      <c r="AH61" s="13"/>
      <c r="AI61" s="13"/>
      <c r="AJ61" s="13"/>
      <c r="AK61" s="13"/>
      <c r="AL61" s="8" t="s">
        <v>2</v>
      </c>
    </row>
    <row r="62" spans="1:38" s="8" customFormat="1" ht="7.5" customHeight="1" x14ac:dyDescent="0.2">
      <c r="A62" s="12"/>
      <c r="B62" s="12"/>
      <c r="C62" s="34"/>
      <c r="D62" s="10"/>
      <c r="E62" s="10"/>
      <c r="F62" s="37"/>
      <c r="G62" s="38"/>
      <c r="H62" s="39"/>
      <c r="I62" s="40"/>
      <c r="J62" s="41"/>
      <c r="K62" s="41"/>
      <c r="L62" s="40"/>
      <c r="M62" s="53"/>
      <c r="N62" s="42"/>
      <c r="O62" s="42"/>
      <c r="P62" s="39"/>
      <c r="Q62" s="39"/>
      <c r="R62" s="41"/>
      <c r="S62" s="41"/>
      <c r="T62" s="43"/>
      <c r="U62" s="50"/>
      <c r="V62" s="40"/>
      <c r="W62" s="40"/>
      <c r="X62" s="40"/>
      <c r="Y62" s="40"/>
      <c r="Z62" s="40"/>
      <c r="AA62" s="44"/>
      <c r="AB62" s="17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8" s="8" customFormat="1" ht="7.5" customHeight="1" x14ac:dyDescent="0.2">
      <c r="A63" s="12"/>
      <c r="B63" s="12"/>
      <c r="C63" s="10"/>
      <c r="D63" s="10"/>
      <c r="E63" s="10"/>
      <c r="F63" s="37"/>
      <c r="G63" s="47"/>
      <c r="H63" s="45"/>
      <c r="I63" s="46"/>
      <c r="J63" s="47"/>
      <c r="K63" s="47"/>
      <c r="L63" s="47"/>
      <c r="M63" s="54"/>
      <c r="N63" s="47"/>
      <c r="O63" s="47"/>
      <c r="P63" s="47"/>
      <c r="Q63" s="47"/>
      <c r="R63" s="48"/>
      <c r="S63" s="48"/>
      <c r="T63" s="48"/>
      <c r="U63" s="51"/>
      <c r="V63" s="49"/>
      <c r="W63" s="47"/>
      <c r="X63" s="47"/>
      <c r="Y63" s="47"/>
      <c r="Z63" s="45"/>
      <c r="AA63" s="48"/>
      <c r="AB63" s="10"/>
      <c r="AC63" s="10"/>
      <c r="AD63" s="12"/>
      <c r="AE63" s="12"/>
      <c r="AF63" s="10"/>
      <c r="AG63" s="10"/>
      <c r="AH63" s="14"/>
      <c r="AI63" s="14"/>
      <c r="AJ63" s="10"/>
      <c r="AK63" s="10"/>
    </row>
    <row r="64" spans="1:38" s="8" customFormat="1" ht="7.5" customHeight="1" x14ac:dyDescent="0.2">
      <c r="A64" s="12"/>
      <c r="B64" s="12"/>
      <c r="C64" s="10"/>
      <c r="D64" s="10"/>
      <c r="E64" s="10"/>
      <c r="F64" s="37"/>
      <c r="G64" s="10"/>
      <c r="H64" s="14"/>
      <c r="J64" s="10"/>
      <c r="K64" s="10"/>
      <c r="L64" s="10"/>
      <c r="M64" s="55"/>
      <c r="N64" s="10"/>
      <c r="O64" s="10"/>
      <c r="P64" s="10"/>
      <c r="Q64" s="10"/>
      <c r="R64" s="13"/>
      <c r="S64" s="13"/>
      <c r="T64" s="13"/>
      <c r="U64" s="52"/>
      <c r="V64" s="12"/>
      <c r="W64" s="10"/>
      <c r="X64" s="10"/>
      <c r="Y64" s="10"/>
      <c r="Z64" s="14"/>
      <c r="AA64" s="13"/>
      <c r="AB64" s="10"/>
      <c r="AC64" s="10"/>
      <c r="AD64" s="12"/>
      <c r="AE64" s="12"/>
      <c r="AF64" s="10"/>
      <c r="AG64" s="10"/>
      <c r="AH64" s="14"/>
      <c r="AI64" s="14"/>
      <c r="AJ64" s="10"/>
      <c r="AK64" s="10"/>
    </row>
    <row r="65" spans="1:38" s="8" customFormat="1" ht="14.25" customHeight="1" x14ac:dyDescent="0.2">
      <c r="A65" s="32"/>
      <c r="B65" s="32"/>
      <c r="C65" s="13"/>
      <c r="D65" s="13"/>
      <c r="E65" s="13"/>
      <c r="F65" s="130">
        <v>0</v>
      </c>
      <c r="G65" s="130"/>
      <c r="H65" s="23"/>
      <c r="I65" s="22" t="s">
        <v>2</v>
      </c>
      <c r="J65" s="22"/>
      <c r="K65" s="23"/>
      <c r="L65" s="23"/>
      <c r="M65" s="170">
        <f ca="1">Z59/100</f>
        <v>0.3</v>
      </c>
      <c r="N65" s="170"/>
      <c r="O65" s="170"/>
      <c r="P65" s="23"/>
      <c r="Q65" s="23"/>
      <c r="R65" s="23"/>
      <c r="S65" s="23"/>
      <c r="T65" s="23"/>
      <c r="U65" s="130">
        <v>1</v>
      </c>
      <c r="V65" s="130"/>
      <c r="W65" s="23"/>
      <c r="X65" s="23"/>
      <c r="Y65" s="59" t="s">
        <v>25</v>
      </c>
      <c r="Z65" s="23"/>
      <c r="AA65" s="23"/>
      <c r="AB65" s="23"/>
      <c r="AC65" s="23"/>
    </row>
    <row r="66" spans="1:38" s="8" customFormat="1" ht="5.25" customHeight="1" x14ac:dyDescent="0.2">
      <c r="A66" s="32"/>
      <c r="B66" s="32"/>
      <c r="C66" s="13"/>
      <c r="D66" s="13"/>
      <c r="E66" s="13"/>
      <c r="F66" s="33"/>
      <c r="G66" s="3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38" ht="24.75" customHeight="1" x14ac:dyDescent="0.2">
      <c r="A67" s="29"/>
      <c r="C67" t="s">
        <v>6</v>
      </c>
      <c r="F67" s="130" t="s">
        <v>23</v>
      </c>
      <c r="G67" s="130"/>
      <c r="H67" s="130"/>
      <c r="I67" s="130" t="s">
        <v>10</v>
      </c>
      <c r="J67" s="130"/>
      <c r="K67" s="130">
        <f ca="1">Z59*0.01</f>
        <v>0.3</v>
      </c>
      <c r="L67" s="130"/>
      <c r="M67" s="130"/>
      <c r="N67" s="130" t="s">
        <v>11</v>
      </c>
      <c r="O67" s="130"/>
      <c r="P67" s="130">
        <f ca="1">F59</f>
        <v>12</v>
      </c>
      <c r="Q67" s="130"/>
      <c r="R67" s="130"/>
      <c r="S67" s="13"/>
      <c r="T67" s="8"/>
      <c r="U67" s="8"/>
      <c r="V67" s="13"/>
      <c r="W67" s="13"/>
      <c r="X67" s="8"/>
      <c r="Y67" s="30"/>
      <c r="AA67" s="30"/>
      <c r="AB67" s="30"/>
      <c r="AD67" s="30"/>
      <c r="AE67" s="30"/>
      <c r="AF67" s="30"/>
      <c r="AG67" s="31"/>
      <c r="AH67" s="31"/>
      <c r="AI67" s="31"/>
      <c r="AJ67" s="31"/>
    </row>
    <row r="68" spans="1:38" ht="24.75" customHeight="1" x14ac:dyDescent="0.2">
      <c r="A68" s="29"/>
      <c r="F68" s="10"/>
      <c r="G68" s="13"/>
      <c r="H68" s="13"/>
      <c r="I68" s="10"/>
      <c r="J68" s="8"/>
      <c r="K68" s="130" t="s">
        <v>27</v>
      </c>
      <c r="L68" s="130"/>
      <c r="M68" s="130"/>
      <c r="N68" s="130" t="s">
        <v>11</v>
      </c>
      <c r="O68" s="130"/>
      <c r="P68" s="130">
        <f ca="1">P67</f>
        <v>12</v>
      </c>
      <c r="Q68" s="130"/>
      <c r="R68" s="130"/>
      <c r="S68" s="23" t="s">
        <v>63</v>
      </c>
      <c r="T68" s="22"/>
      <c r="U68" s="130">
        <f ca="1">K67</f>
        <v>0.3</v>
      </c>
      <c r="V68" s="130"/>
      <c r="W68" s="130"/>
      <c r="X68" s="8"/>
      <c r="Y68" s="30"/>
      <c r="AA68" s="30"/>
      <c r="AB68" s="30"/>
      <c r="AD68" s="30"/>
      <c r="AE68" s="30"/>
      <c r="AF68" s="30"/>
      <c r="AG68" s="31"/>
      <c r="AH68" s="31"/>
      <c r="AI68" s="31"/>
      <c r="AJ68" s="31"/>
    </row>
    <row r="69" spans="1:38" ht="24.75" customHeight="1" x14ac:dyDescent="0.2">
      <c r="A69" s="29"/>
      <c r="F69" s="10"/>
      <c r="G69" s="13"/>
      <c r="H69" s="13"/>
      <c r="I69" s="10"/>
      <c r="J69" s="8"/>
      <c r="K69" s="130" t="s">
        <v>27</v>
      </c>
      <c r="L69" s="130"/>
      <c r="M69" s="130"/>
      <c r="N69" s="130" t="s">
        <v>11</v>
      </c>
      <c r="O69" s="130"/>
      <c r="P69" s="130">
        <f ca="1">P68/U68</f>
        <v>40</v>
      </c>
      <c r="Q69" s="130"/>
      <c r="R69" s="130"/>
      <c r="S69" s="8"/>
      <c r="T69" s="12"/>
      <c r="U69" s="67"/>
      <c r="V69" s="67"/>
      <c r="W69" s="67"/>
      <c r="X69" s="8"/>
      <c r="Y69" s="30"/>
      <c r="AA69" s="30"/>
      <c r="AB69" s="30"/>
      <c r="AD69" s="100"/>
      <c r="AE69" s="86"/>
      <c r="AF69" s="131">
        <f ca="1">P69</f>
        <v>40</v>
      </c>
      <c r="AG69" s="131"/>
      <c r="AH69" s="25" t="s">
        <v>28</v>
      </c>
      <c r="AI69" s="101"/>
      <c r="AJ69" s="86"/>
      <c r="AK69" s="87"/>
    </row>
    <row r="70" spans="1:38" s="8" customFormat="1" ht="22.5" customHeight="1" x14ac:dyDescent="0.2">
      <c r="A70" s="12" t="s">
        <v>86</v>
      </c>
      <c r="B70" s="12"/>
      <c r="C70" s="34" t="s">
        <v>147</v>
      </c>
      <c r="D70" s="34"/>
      <c r="E70" s="34"/>
      <c r="F70" s="34"/>
      <c r="G70" s="34"/>
      <c r="H70" s="35"/>
      <c r="I70" s="36"/>
      <c r="J70" s="165">
        <f ca="1">J25</f>
        <v>2400</v>
      </c>
      <c r="K70" s="165"/>
      <c r="L70" s="165"/>
      <c r="M70" s="34" t="s">
        <v>70</v>
      </c>
      <c r="N70" s="34"/>
      <c r="O70" s="34"/>
      <c r="P70" s="34"/>
      <c r="Q70" s="34"/>
      <c r="R70" s="34"/>
      <c r="S70" s="34"/>
      <c r="T70" s="165">
        <f ca="1">T25</f>
        <v>35</v>
      </c>
      <c r="U70" s="165"/>
      <c r="V70" s="34" t="s">
        <v>71</v>
      </c>
      <c r="W70" s="34"/>
      <c r="X70" s="34"/>
      <c r="Y70" s="34"/>
      <c r="Z70" s="35"/>
      <c r="AA70" s="36"/>
      <c r="AB70" s="34"/>
      <c r="AD70" s="34"/>
      <c r="AE70" s="34"/>
      <c r="AF70" s="36"/>
      <c r="AG70" s="34"/>
      <c r="AH70" s="35"/>
      <c r="AI70" s="35"/>
      <c r="AJ70" s="34"/>
      <c r="AK70" s="34"/>
      <c r="AL70" s="36"/>
    </row>
    <row r="71" spans="1:38" s="8" customFormat="1" ht="22.5" customHeight="1" x14ac:dyDescent="0.2">
      <c r="A71" s="32"/>
      <c r="B71" s="32"/>
      <c r="C71" s="34" t="s">
        <v>72</v>
      </c>
      <c r="D71" s="34"/>
      <c r="E71" s="34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D71" s="68"/>
      <c r="AE71" s="68"/>
      <c r="AF71" s="68"/>
      <c r="AK71" s="36"/>
      <c r="AL71" s="36" t="s">
        <v>2</v>
      </c>
    </row>
    <row r="72" spans="1:38" s="8" customFormat="1" ht="21.75" customHeight="1" x14ac:dyDescent="0.2">
      <c r="A72" s="12"/>
      <c r="B72" s="12"/>
      <c r="C72" s="34" t="s">
        <v>22</v>
      </c>
      <c r="D72" s="10"/>
      <c r="E72" s="10"/>
      <c r="F72" s="167">
        <v>0</v>
      </c>
      <c r="G72" s="167"/>
      <c r="H72" s="56" t="s">
        <v>2</v>
      </c>
      <c r="I72" s="56"/>
      <c r="J72" s="56"/>
      <c r="K72" s="56"/>
      <c r="L72" s="56"/>
      <c r="M72" s="176" t="s">
        <v>2</v>
      </c>
      <c r="N72" s="176"/>
      <c r="O72" s="176"/>
      <c r="P72" s="167" t="s">
        <v>23</v>
      </c>
      <c r="Q72" s="167"/>
      <c r="R72" s="56"/>
      <c r="S72" s="56"/>
      <c r="T72" s="167">
        <f ca="1">J70</f>
        <v>2400</v>
      </c>
      <c r="U72" s="167"/>
      <c r="V72" s="167"/>
      <c r="W72" s="167"/>
      <c r="X72" s="56"/>
      <c r="Y72" s="58" t="s">
        <v>82</v>
      </c>
      <c r="Z72" s="56"/>
      <c r="AA72" s="56"/>
      <c r="AB72" s="56"/>
      <c r="AC72" s="56"/>
      <c r="AD72" s="13"/>
      <c r="AE72" s="13"/>
      <c r="AF72" s="13"/>
      <c r="AG72" s="13"/>
      <c r="AH72" s="13"/>
      <c r="AI72" s="13"/>
      <c r="AJ72" s="13"/>
      <c r="AK72" s="13"/>
      <c r="AL72" s="8" t="s">
        <v>2</v>
      </c>
    </row>
    <row r="73" spans="1:38" s="8" customFormat="1" ht="7.5" customHeight="1" x14ac:dyDescent="0.2">
      <c r="A73" s="12"/>
      <c r="B73" s="12"/>
      <c r="C73" s="34"/>
      <c r="D73" s="10"/>
      <c r="E73" s="10"/>
      <c r="F73" s="37"/>
      <c r="G73" s="38"/>
      <c r="H73" s="39"/>
      <c r="I73" s="40"/>
      <c r="J73" s="41"/>
      <c r="K73" s="41"/>
      <c r="L73" s="40"/>
      <c r="M73" s="40"/>
      <c r="N73" s="42"/>
      <c r="O73" s="42"/>
      <c r="P73" s="61"/>
      <c r="Q73" s="39"/>
      <c r="R73" s="41"/>
      <c r="S73" s="41"/>
      <c r="T73" s="43"/>
      <c r="U73" s="50"/>
      <c r="V73" s="40"/>
      <c r="W73" s="40"/>
      <c r="X73" s="40"/>
      <c r="Y73" s="40"/>
      <c r="Z73" s="40"/>
      <c r="AA73" s="44"/>
      <c r="AB73" s="17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8" s="8" customFormat="1" ht="7.5" customHeight="1" x14ac:dyDescent="0.2">
      <c r="A74" s="12"/>
      <c r="B74" s="12"/>
      <c r="C74" s="10"/>
      <c r="D74" s="10"/>
      <c r="E74" s="10"/>
      <c r="F74" s="37"/>
      <c r="G74" s="47"/>
      <c r="H74" s="45"/>
      <c r="I74" s="46"/>
      <c r="J74" s="47"/>
      <c r="K74" s="47"/>
      <c r="L74" s="47"/>
      <c r="M74" s="46"/>
      <c r="N74" s="47"/>
      <c r="O74" s="47"/>
      <c r="P74" s="60"/>
      <c r="Q74" s="47"/>
      <c r="R74" s="48"/>
      <c r="S74" s="48"/>
      <c r="T74" s="48"/>
      <c r="U74" s="51"/>
      <c r="V74" s="49"/>
      <c r="W74" s="47"/>
      <c r="X74" s="47"/>
      <c r="Y74" s="47"/>
      <c r="Z74" s="45"/>
      <c r="AA74" s="48"/>
      <c r="AB74" s="10"/>
      <c r="AC74" s="10"/>
      <c r="AD74" s="12"/>
      <c r="AE74" s="12"/>
      <c r="AF74" s="10"/>
      <c r="AG74" s="10"/>
      <c r="AH74" s="14"/>
      <c r="AI74" s="14"/>
      <c r="AJ74" s="10"/>
      <c r="AK74" s="10"/>
    </row>
    <row r="75" spans="1:38" s="8" customFormat="1" ht="7.5" customHeight="1" x14ac:dyDescent="0.2">
      <c r="A75" s="12"/>
      <c r="B75" s="12"/>
      <c r="C75" s="10"/>
      <c r="D75" s="10"/>
      <c r="E75" s="10"/>
      <c r="F75" s="37"/>
      <c r="G75" s="10"/>
      <c r="H75" s="14"/>
      <c r="J75" s="10"/>
      <c r="K75" s="10"/>
      <c r="L75" s="10"/>
      <c r="N75" s="10"/>
      <c r="O75" s="10"/>
      <c r="P75" s="37"/>
      <c r="Q75" s="10"/>
      <c r="R75" s="13"/>
      <c r="S75" s="13"/>
      <c r="T75" s="13"/>
      <c r="U75" s="52"/>
      <c r="V75" s="12"/>
      <c r="W75" s="10"/>
      <c r="X75" s="10"/>
      <c r="Y75" s="10"/>
      <c r="Z75" s="14"/>
      <c r="AA75" s="13"/>
      <c r="AB75" s="10"/>
      <c r="AC75" s="10"/>
      <c r="AD75" s="12"/>
      <c r="AE75" s="12"/>
      <c r="AF75" s="10"/>
      <c r="AG75" s="10"/>
      <c r="AH75" s="14"/>
      <c r="AI75" s="14"/>
      <c r="AJ75" s="10"/>
      <c r="AK75" s="10"/>
    </row>
    <row r="76" spans="1:38" s="8" customFormat="1" ht="14.25" customHeight="1" x14ac:dyDescent="0.2">
      <c r="A76" s="32"/>
      <c r="B76" s="32"/>
      <c r="C76" s="13"/>
      <c r="D76" s="13"/>
      <c r="E76" s="13"/>
      <c r="F76" s="130">
        <v>0</v>
      </c>
      <c r="G76" s="130"/>
      <c r="H76" s="23"/>
      <c r="I76" s="22" t="s">
        <v>2</v>
      </c>
      <c r="J76" s="22"/>
      <c r="K76" s="23"/>
      <c r="L76" s="23"/>
      <c r="M76" s="70" t="s">
        <v>2</v>
      </c>
      <c r="N76" s="70"/>
      <c r="O76" s="170">
        <f ca="1">1-T70/100</f>
        <v>0.65</v>
      </c>
      <c r="P76" s="170"/>
      <c r="Q76" s="170"/>
      <c r="R76" s="23"/>
      <c r="S76" s="23"/>
      <c r="T76" s="23"/>
      <c r="U76" s="130">
        <v>1</v>
      </c>
      <c r="V76" s="130"/>
      <c r="W76" s="23"/>
      <c r="X76" s="23"/>
      <c r="Y76" s="59" t="s">
        <v>25</v>
      </c>
      <c r="Z76" s="23"/>
      <c r="AA76" s="23"/>
      <c r="AB76" s="23"/>
      <c r="AC76" s="23"/>
    </row>
    <row r="77" spans="1:38" s="8" customFormat="1" ht="18" customHeight="1" x14ac:dyDescent="0.2">
      <c r="A77" s="32"/>
      <c r="B77" s="32"/>
      <c r="C77" s="13"/>
      <c r="D77" s="13"/>
      <c r="E77" s="13"/>
      <c r="F77" s="33"/>
      <c r="G77" s="33"/>
      <c r="H77" s="23">
        <v>1</v>
      </c>
      <c r="I77" s="23" t="s">
        <v>79</v>
      </c>
      <c r="J77" s="23"/>
      <c r="K77" s="130">
        <f ca="1">T70/100</f>
        <v>0.35</v>
      </c>
      <c r="L77" s="130"/>
      <c r="M77" s="130"/>
      <c r="N77" s="23" t="s">
        <v>11</v>
      </c>
      <c r="O77" s="23"/>
      <c r="P77" s="130">
        <f ca="1">O76</f>
        <v>0.65</v>
      </c>
      <c r="Q77" s="130"/>
      <c r="R77" s="130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38" s="8" customFormat="1" ht="33.75" customHeight="1" x14ac:dyDescent="0.2">
      <c r="A78" s="12"/>
      <c r="B78" s="12"/>
      <c r="C78" s="10" t="s">
        <v>6</v>
      </c>
      <c r="D78" s="10"/>
      <c r="E78" s="10"/>
      <c r="F78" s="130">
        <f ca="1">T72</f>
        <v>2400</v>
      </c>
      <c r="G78" s="130"/>
      <c r="H78" s="130"/>
      <c r="I78" s="130" t="s">
        <v>10</v>
      </c>
      <c r="J78" s="130"/>
      <c r="K78" s="130">
        <f ca="1">P77</f>
        <v>0.65</v>
      </c>
      <c r="L78" s="130"/>
      <c r="M78" s="130"/>
      <c r="N78" s="130" t="s">
        <v>11</v>
      </c>
      <c r="O78" s="130"/>
      <c r="P78" s="130">
        <f ca="1">F78*K78</f>
        <v>1560</v>
      </c>
      <c r="Q78" s="130"/>
      <c r="R78" s="130"/>
      <c r="T78" s="12"/>
      <c r="U78" s="12"/>
      <c r="V78" s="10"/>
      <c r="W78" s="10"/>
      <c r="X78" s="10"/>
      <c r="Y78" s="10"/>
      <c r="Z78" s="10"/>
      <c r="AA78" s="10"/>
      <c r="AB78" s="13"/>
      <c r="AC78" s="13"/>
      <c r="AD78" s="13"/>
      <c r="AE78" s="18"/>
      <c r="AF78" s="131">
        <f ca="1">P78</f>
        <v>1560</v>
      </c>
      <c r="AG78" s="131"/>
      <c r="AH78" s="131"/>
      <c r="AI78" s="21" t="s">
        <v>81</v>
      </c>
      <c r="AJ78" s="19"/>
      <c r="AK78" s="20"/>
    </row>
    <row r="79" spans="1:38" s="8" customFormat="1" x14ac:dyDescent="0.2"/>
    <row r="80" spans="1:38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pans="1:37" s="8" customFormat="1" x14ac:dyDescent="0.2"/>
    <row r="98" spans="1:37" s="8" customFormat="1" x14ac:dyDescent="0.2"/>
    <row r="99" spans="1:37" s="8" customFormat="1" x14ac:dyDescent="0.2"/>
    <row r="100" spans="1:37" s="8" customFormat="1" x14ac:dyDescent="0.2"/>
    <row r="101" spans="1:37" s="8" customFormat="1" x14ac:dyDescent="0.2"/>
    <row r="102" spans="1:37" s="8" customFormat="1" x14ac:dyDescent="0.2"/>
    <row r="103" spans="1:37" s="8" customFormat="1" x14ac:dyDescent="0.2"/>
    <row r="104" spans="1:37" s="8" customFormat="1" x14ac:dyDescent="0.2"/>
    <row r="105" spans="1:37" s="8" customFormat="1" x14ac:dyDescent="0.2"/>
    <row r="106" spans="1:37" s="8" customFormat="1" x14ac:dyDescent="0.2"/>
    <row r="107" spans="1:37" s="8" customFormat="1" x14ac:dyDescent="0.2"/>
    <row r="108" spans="1:37" s="8" customFormat="1" x14ac:dyDescent="0.2"/>
    <row r="109" spans="1:37" s="8" customFormat="1" x14ac:dyDescent="0.2"/>
    <row r="110" spans="1:37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</sheetData>
  <mergeCells count="101">
    <mergeCell ref="AI1:AJ1"/>
    <mergeCell ref="AI31:AJ31"/>
    <mergeCell ref="J2:K2"/>
    <mergeCell ref="J25:L25"/>
    <mergeCell ref="T25:U25"/>
    <mergeCell ref="Z20:AA20"/>
    <mergeCell ref="N5:O5"/>
    <mergeCell ref="AB5:AC5"/>
    <mergeCell ref="A10:B10"/>
    <mergeCell ref="F10:H10"/>
    <mergeCell ref="O10:Q10"/>
    <mergeCell ref="Z21:AB21"/>
    <mergeCell ref="N15:P15"/>
    <mergeCell ref="AC15:AD15"/>
    <mergeCell ref="A20:B20"/>
    <mergeCell ref="F20:G20"/>
    <mergeCell ref="H20:Y20"/>
    <mergeCell ref="N34:O34"/>
    <mergeCell ref="AB34:AC34"/>
    <mergeCell ref="A42:B42"/>
    <mergeCell ref="F42:H42"/>
    <mergeCell ref="O42:Q42"/>
    <mergeCell ref="P41:R41"/>
    <mergeCell ref="F41:H41"/>
    <mergeCell ref="I41:J41"/>
    <mergeCell ref="K41:M41"/>
    <mergeCell ref="N41:O41"/>
    <mergeCell ref="AF78:AH78"/>
    <mergeCell ref="P67:R67"/>
    <mergeCell ref="N68:O68"/>
    <mergeCell ref="U68:W68"/>
    <mergeCell ref="P69:R69"/>
    <mergeCell ref="AF69:AG69"/>
    <mergeCell ref="N69:O69"/>
    <mergeCell ref="A59:B59"/>
    <mergeCell ref="F59:G59"/>
    <mergeCell ref="Z59:AA59"/>
    <mergeCell ref="F65:G65"/>
    <mergeCell ref="M65:O65"/>
    <mergeCell ref="U65:V65"/>
    <mergeCell ref="H59:Y59"/>
    <mergeCell ref="AF41:AG41"/>
    <mergeCell ref="AF49:AG49"/>
    <mergeCell ref="P49:R49"/>
    <mergeCell ref="N50:P50"/>
    <mergeCell ref="AC50:AD50"/>
    <mergeCell ref="F67:H67"/>
    <mergeCell ref="I67:J67"/>
    <mergeCell ref="K67:M67"/>
    <mergeCell ref="N67:O67"/>
    <mergeCell ref="Z60:AB60"/>
    <mergeCell ref="F58:H58"/>
    <mergeCell ref="I58:J58"/>
    <mergeCell ref="K58:M58"/>
    <mergeCell ref="N58:O58"/>
    <mergeCell ref="P58:R58"/>
    <mergeCell ref="AE58:AG58"/>
    <mergeCell ref="K68:M68"/>
    <mergeCell ref="P68:R68"/>
    <mergeCell ref="K69:M69"/>
    <mergeCell ref="F44:G44"/>
    <mergeCell ref="T44:W44"/>
    <mergeCell ref="X44:Z44"/>
    <mergeCell ref="F48:G48"/>
    <mergeCell ref="U48:V48"/>
    <mergeCell ref="X48:Z48"/>
    <mergeCell ref="F52:G52"/>
    <mergeCell ref="M52:O52"/>
    <mergeCell ref="T52:W52"/>
    <mergeCell ref="F49:H49"/>
    <mergeCell ref="I49:J49"/>
    <mergeCell ref="N49:O49"/>
    <mergeCell ref="K49:M49"/>
    <mergeCell ref="F36:G36"/>
    <mergeCell ref="H36:K36"/>
    <mergeCell ref="T36:W36"/>
    <mergeCell ref="F40:G40"/>
    <mergeCell ref="I40:J40"/>
    <mergeCell ref="U40:V40"/>
    <mergeCell ref="F72:G72"/>
    <mergeCell ref="M72:O72"/>
    <mergeCell ref="P72:Q72"/>
    <mergeCell ref="T72:W72"/>
    <mergeCell ref="F56:G56"/>
    <mergeCell ref="M56:O56"/>
    <mergeCell ref="U56:V56"/>
    <mergeCell ref="F61:G61"/>
    <mergeCell ref="M61:O61"/>
    <mergeCell ref="T61:W61"/>
    <mergeCell ref="T70:U70"/>
    <mergeCell ref="J70:L70"/>
    <mergeCell ref="F76:G76"/>
    <mergeCell ref="O76:Q76"/>
    <mergeCell ref="U76:V76"/>
    <mergeCell ref="K77:M77"/>
    <mergeCell ref="P77:R77"/>
    <mergeCell ref="F78:H78"/>
    <mergeCell ref="I78:J78"/>
    <mergeCell ref="K78:M78"/>
    <mergeCell ref="N78:O78"/>
    <mergeCell ref="P78:R78"/>
  </mergeCells>
  <phoneticPr fontId="3"/>
  <pageMargins left="0.98425196850393704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>
    <tabColor indexed="10"/>
  </sheetPr>
  <dimension ref="A1:AK90"/>
  <sheetViews>
    <sheetView workbookViewId="0">
      <selection activeCell="AI2" sqref="AI2"/>
    </sheetView>
  </sheetViews>
  <sheetFormatPr defaultRowHeight="17.25" x14ac:dyDescent="0.2"/>
  <cols>
    <col min="1" max="36" width="1.69921875" customWidth="1"/>
    <col min="37" max="37" width="5.796875" customWidth="1"/>
  </cols>
  <sheetData>
    <row r="1" spans="1:37" ht="24.95" customHeight="1" x14ac:dyDescent="0.2">
      <c r="D1" s="1" t="s">
        <v>160</v>
      </c>
      <c r="AG1" s="2" t="s">
        <v>0</v>
      </c>
      <c r="AH1" s="2"/>
      <c r="AI1" s="126">
        <v>4</v>
      </c>
      <c r="AJ1" s="126"/>
    </row>
    <row r="2" spans="1:37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ht="33.75" customHeight="1" x14ac:dyDescent="0.2">
      <c r="A4" s="29" t="s">
        <v>273</v>
      </c>
      <c r="Q4" s="7"/>
      <c r="R4" s="8"/>
      <c r="S4" s="8"/>
      <c r="T4" s="8"/>
      <c r="U4" s="8"/>
      <c r="V4" s="8"/>
      <c r="W4" s="8"/>
      <c r="X4" s="8"/>
      <c r="Y4" s="8"/>
      <c r="AA4" s="30"/>
      <c r="AB4" s="30"/>
      <c r="AC4" s="30"/>
      <c r="AD4" s="30"/>
      <c r="AE4" s="30"/>
      <c r="AF4" s="30"/>
      <c r="AG4" s="31"/>
      <c r="AH4" s="31"/>
      <c r="AI4" s="31"/>
      <c r="AJ4" s="31"/>
    </row>
    <row r="5" spans="1:37" ht="33.75" customHeight="1" x14ac:dyDescent="0.2">
      <c r="A5" s="29"/>
      <c r="B5" s="29" t="s">
        <v>274</v>
      </c>
      <c r="Q5" s="7"/>
      <c r="R5" s="8"/>
      <c r="S5" s="8"/>
      <c r="T5" s="8"/>
      <c r="U5" s="8"/>
      <c r="V5" s="8"/>
      <c r="W5" s="8"/>
      <c r="X5" s="8"/>
      <c r="Y5" s="8"/>
      <c r="Z5" s="30"/>
      <c r="AA5" s="30"/>
      <c r="AB5" s="30"/>
      <c r="AC5" s="30"/>
      <c r="AD5" s="30"/>
      <c r="AE5" s="30"/>
      <c r="AF5" s="30"/>
      <c r="AG5" s="31"/>
      <c r="AH5" s="31"/>
      <c r="AI5" s="31"/>
      <c r="AJ5" s="31"/>
    </row>
    <row r="6" spans="1:37" ht="22.5" customHeight="1" x14ac:dyDescent="0.2">
      <c r="A6" s="29"/>
      <c r="B6" s="149" t="s">
        <v>161</v>
      </c>
      <c r="C6" s="149"/>
      <c r="D6" s="149"/>
      <c r="E6" s="149"/>
      <c r="F6" s="149"/>
      <c r="G6" s="149"/>
      <c r="H6" s="149"/>
      <c r="I6" s="149"/>
      <c r="J6" s="142" t="s">
        <v>162</v>
      </c>
      <c r="K6" s="142"/>
      <c r="L6" s="142"/>
      <c r="M6" s="142"/>
      <c r="N6" s="142"/>
      <c r="O6" s="142"/>
      <c r="P6" s="142"/>
      <c r="Q6" s="142" t="s">
        <v>163</v>
      </c>
      <c r="R6" s="142"/>
      <c r="S6" s="142"/>
      <c r="T6" s="142"/>
      <c r="U6" s="142"/>
      <c r="V6" s="142"/>
      <c r="W6" s="142"/>
      <c r="X6" s="142" t="s">
        <v>164</v>
      </c>
      <c r="Y6" s="142"/>
      <c r="Z6" s="142"/>
      <c r="AA6" s="142"/>
      <c r="AB6" s="142"/>
      <c r="AC6" s="142"/>
      <c r="AD6" s="142"/>
      <c r="AE6" s="142" t="s">
        <v>165</v>
      </c>
      <c r="AF6" s="142"/>
      <c r="AG6" s="142"/>
      <c r="AH6" s="142"/>
      <c r="AI6" s="142"/>
      <c r="AJ6" s="142"/>
      <c r="AK6" s="142"/>
    </row>
    <row r="7" spans="1:37" ht="22.5" customHeight="1" x14ac:dyDescent="0.2">
      <c r="A7" s="29"/>
      <c r="B7" s="141" t="s">
        <v>166</v>
      </c>
      <c r="C7" s="141"/>
      <c r="D7" s="141"/>
      <c r="E7" s="141"/>
      <c r="F7" s="141"/>
      <c r="G7" s="141"/>
      <c r="H7" s="141"/>
      <c r="I7" s="141"/>
      <c r="J7" s="140">
        <v>5</v>
      </c>
      <c r="K7" s="140"/>
      <c r="L7" s="140"/>
      <c r="M7" s="140"/>
      <c r="N7" s="140"/>
      <c r="O7" s="140"/>
      <c r="P7" s="140"/>
      <c r="Q7" s="140">
        <v>3</v>
      </c>
      <c r="R7" s="140"/>
      <c r="S7" s="140"/>
      <c r="T7" s="140"/>
      <c r="U7" s="140"/>
      <c r="V7" s="140"/>
      <c r="W7" s="140"/>
      <c r="X7" s="153" t="s">
        <v>275</v>
      </c>
      <c r="Y7" s="153"/>
      <c r="Z7" s="153"/>
      <c r="AA7" s="153"/>
      <c r="AB7" s="153"/>
      <c r="AC7" s="153"/>
      <c r="AD7" s="153"/>
      <c r="AE7" s="154" t="s">
        <v>9</v>
      </c>
      <c r="AF7" s="153"/>
      <c r="AG7" s="153"/>
      <c r="AH7" s="153"/>
      <c r="AI7" s="153"/>
      <c r="AJ7" s="153"/>
      <c r="AK7" s="153"/>
    </row>
    <row r="8" spans="1:37" ht="22.5" customHeight="1" x14ac:dyDescent="0.2">
      <c r="A8" s="29"/>
      <c r="B8" s="141" t="s">
        <v>167</v>
      </c>
      <c r="C8" s="141"/>
      <c r="D8" s="141"/>
      <c r="E8" s="141"/>
      <c r="F8" s="141"/>
      <c r="G8" s="141"/>
      <c r="H8" s="141"/>
      <c r="I8" s="141"/>
      <c r="J8" s="140">
        <v>1</v>
      </c>
      <c r="K8" s="140"/>
      <c r="L8" s="140"/>
      <c r="M8" s="140"/>
      <c r="N8" s="140"/>
      <c r="O8" s="140"/>
      <c r="P8" s="140"/>
      <c r="Q8" s="140">
        <f ca="1">INT(RAND()*(10-3)+3)</f>
        <v>8</v>
      </c>
      <c r="R8" s="140"/>
      <c r="S8" s="140"/>
      <c r="T8" s="140"/>
      <c r="U8" s="140"/>
      <c r="V8" s="140"/>
      <c r="W8" s="140"/>
      <c r="X8" s="140" t="s">
        <v>14</v>
      </c>
      <c r="Y8" s="153"/>
      <c r="Z8" s="153"/>
      <c r="AA8" s="153"/>
      <c r="AB8" s="153"/>
      <c r="AC8" s="153"/>
      <c r="AD8" s="153"/>
      <c r="AE8" s="154" t="s">
        <v>14</v>
      </c>
      <c r="AF8" s="153"/>
      <c r="AG8" s="153"/>
      <c r="AH8" s="153"/>
      <c r="AI8" s="153"/>
      <c r="AJ8" s="153"/>
      <c r="AK8" s="153"/>
    </row>
    <row r="9" spans="1:37" ht="22.5" customHeight="1" x14ac:dyDescent="0.2">
      <c r="A9" s="29"/>
      <c r="B9" s="141" t="s">
        <v>227</v>
      </c>
      <c r="C9" s="141"/>
      <c r="D9" s="141"/>
      <c r="E9" s="141"/>
      <c r="F9" s="141"/>
      <c r="G9" s="141"/>
      <c r="H9" s="141"/>
      <c r="I9" s="141"/>
      <c r="J9" s="140">
        <v>10</v>
      </c>
      <c r="K9" s="140"/>
      <c r="L9" s="140"/>
      <c r="M9" s="140"/>
      <c r="N9" s="140"/>
      <c r="O9" s="140"/>
      <c r="P9" s="140"/>
      <c r="Q9" s="140">
        <f ca="1">INT(RAND()*(20-13)+13)</f>
        <v>16</v>
      </c>
      <c r="R9" s="140"/>
      <c r="S9" s="140"/>
      <c r="T9" s="140"/>
      <c r="U9" s="140"/>
      <c r="V9" s="140"/>
      <c r="W9" s="140"/>
      <c r="X9" s="140" t="s">
        <v>15</v>
      </c>
      <c r="Y9" s="153"/>
      <c r="Z9" s="153"/>
      <c r="AA9" s="153"/>
      <c r="AB9" s="153"/>
      <c r="AC9" s="153"/>
      <c r="AD9" s="153"/>
      <c r="AE9" s="154" t="s">
        <v>15</v>
      </c>
      <c r="AF9" s="153"/>
      <c r="AG9" s="153"/>
      <c r="AH9" s="153"/>
      <c r="AI9" s="153"/>
      <c r="AJ9" s="153"/>
      <c r="AK9" s="153"/>
    </row>
    <row r="10" spans="1:37" ht="22.5" customHeight="1" x14ac:dyDescent="0.2">
      <c r="A10" s="29"/>
      <c r="B10" s="141" t="s">
        <v>168</v>
      </c>
      <c r="C10" s="141"/>
      <c r="D10" s="141"/>
      <c r="E10" s="141"/>
      <c r="F10" s="141"/>
      <c r="G10" s="141"/>
      <c r="H10" s="141"/>
      <c r="I10" s="141"/>
      <c r="J10" s="140">
        <v>4</v>
      </c>
      <c r="K10" s="140"/>
      <c r="L10" s="140"/>
      <c r="M10" s="140"/>
      <c r="N10" s="140"/>
      <c r="O10" s="140"/>
      <c r="P10" s="140"/>
      <c r="Q10" s="140">
        <v>1</v>
      </c>
      <c r="R10" s="140"/>
      <c r="S10" s="140"/>
      <c r="T10" s="140"/>
      <c r="U10" s="140"/>
      <c r="V10" s="140"/>
      <c r="W10" s="140"/>
      <c r="X10" s="140" t="s">
        <v>16</v>
      </c>
      <c r="Y10" s="153"/>
      <c r="Z10" s="153"/>
      <c r="AA10" s="153"/>
      <c r="AB10" s="153"/>
      <c r="AC10" s="153"/>
      <c r="AD10" s="153"/>
      <c r="AE10" s="154" t="s">
        <v>16</v>
      </c>
      <c r="AF10" s="153"/>
      <c r="AG10" s="153"/>
      <c r="AH10" s="153"/>
      <c r="AI10" s="153"/>
      <c r="AJ10" s="153"/>
      <c r="AK10" s="153"/>
    </row>
    <row r="11" spans="1:37" ht="22.5" customHeight="1" x14ac:dyDescent="0.2">
      <c r="A11" s="29"/>
      <c r="B11" s="137" t="s">
        <v>228</v>
      </c>
      <c r="C11" s="138"/>
      <c r="D11" s="138"/>
      <c r="E11" s="138"/>
      <c r="F11" s="138"/>
      <c r="G11" s="138"/>
      <c r="H11" s="138"/>
      <c r="I11" s="139"/>
      <c r="J11" s="140">
        <v>20</v>
      </c>
      <c r="K11" s="140"/>
      <c r="L11" s="140"/>
      <c r="M11" s="140"/>
      <c r="N11" s="140"/>
      <c r="O11" s="140"/>
      <c r="P11" s="140"/>
      <c r="Q11" s="140">
        <f ca="1">INT(RAND()*(20-13)+13)</f>
        <v>14</v>
      </c>
      <c r="R11" s="140"/>
      <c r="S11" s="140"/>
      <c r="T11" s="140"/>
      <c r="U11" s="140"/>
      <c r="V11" s="140"/>
      <c r="W11" s="140"/>
      <c r="X11" s="140" t="s">
        <v>17</v>
      </c>
      <c r="Y11" s="153"/>
      <c r="Z11" s="153"/>
      <c r="AA11" s="153"/>
      <c r="AB11" s="153"/>
      <c r="AC11" s="153"/>
      <c r="AD11" s="153"/>
      <c r="AE11" s="154" t="s">
        <v>276</v>
      </c>
      <c r="AF11" s="153"/>
      <c r="AG11" s="153"/>
      <c r="AH11" s="153"/>
      <c r="AI11" s="153"/>
      <c r="AJ11" s="153"/>
      <c r="AK11" s="153"/>
    </row>
    <row r="12" spans="1:37" ht="9" customHeight="1" x14ac:dyDescent="0.2">
      <c r="A12" s="29"/>
      <c r="B12" s="122"/>
      <c r="J12" s="122"/>
      <c r="P12" s="122"/>
      <c r="Q12" s="123"/>
      <c r="R12" s="8"/>
      <c r="S12" s="8"/>
      <c r="T12" s="8"/>
      <c r="U12" s="8"/>
      <c r="V12" s="8"/>
      <c r="W12" s="8"/>
      <c r="X12" s="122"/>
      <c r="Y12" s="8"/>
      <c r="Z12" s="30"/>
      <c r="AA12" s="30"/>
      <c r="AB12" s="30"/>
      <c r="AC12" s="30"/>
      <c r="AD12" s="30"/>
      <c r="AE12" s="124"/>
      <c r="AF12" s="30"/>
      <c r="AG12" s="31"/>
      <c r="AH12" s="31"/>
      <c r="AI12" s="31"/>
      <c r="AJ12" s="31"/>
      <c r="AK12" s="107"/>
    </row>
    <row r="13" spans="1:37" s="8" customFormat="1" ht="33.75" customHeight="1" x14ac:dyDescent="0.2">
      <c r="A13" s="12" t="s">
        <v>229</v>
      </c>
      <c r="B13" s="12"/>
      <c r="C13" s="104" t="s">
        <v>166</v>
      </c>
      <c r="D13" s="10"/>
      <c r="E13" s="10"/>
      <c r="F13" s="10"/>
      <c r="G13" s="10"/>
      <c r="H13" s="14"/>
      <c r="N13" s="10"/>
      <c r="O13" s="10"/>
      <c r="P13" s="10"/>
      <c r="Q13" s="10"/>
      <c r="R13" s="13"/>
      <c r="S13" s="13"/>
      <c r="T13" s="13"/>
      <c r="U13" s="12"/>
      <c r="V13" s="12"/>
      <c r="W13" s="10"/>
      <c r="X13" s="10"/>
      <c r="Y13" s="10"/>
      <c r="Z13" s="14"/>
      <c r="AA13" s="13"/>
      <c r="AB13" s="10"/>
      <c r="AC13" s="10"/>
      <c r="AD13" s="12"/>
      <c r="AE13" s="12"/>
      <c r="AF13" s="10"/>
      <c r="AG13" s="10"/>
      <c r="AH13" s="14"/>
      <c r="AI13" s="14"/>
      <c r="AJ13" s="10"/>
      <c r="AK13" s="10"/>
    </row>
    <row r="14" spans="1:37" s="8" customFormat="1" ht="33.75" customHeight="1" x14ac:dyDescent="0.15">
      <c r="A14" s="129" t="s">
        <v>230</v>
      </c>
      <c r="B14" s="129"/>
      <c r="C14" s="13" t="s">
        <v>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V14" s="13"/>
      <c r="W14" s="13"/>
      <c r="X14" s="13"/>
      <c r="Y14" s="13"/>
      <c r="Z14" s="105" t="s">
        <v>169</v>
      </c>
      <c r="AA14" s="105"/>
      <c r="AB14" s="105"/>
      <c r="AC14" s="105"/>
      <c r="AD14" s="105"/>
      <c r="AE14" s="105"/>
      <c r="AF14" s="105" t="s">
        <v>170</v>
      </c>
      <c r="AG14" s="105"/>
      <c r="AH14" s="105"/>
      <c r="AI14" s="105"/>
      <c r="AJ14" s="105"/>
    </row>
    <row r="15" spans="1:37" s="8" customFormat="1" ht="33.75" customHeight="1" x14ac:dyDescent="0.2">
      <c r="A15" s="12" t="s">
        <v>231</v>
      </c>
      <c r="B15" s="12"/>
      <c r="C15" s="10"/>
      <c r="D15" s="10"/>
      <c r="E15" s="10"/>
      <c r="F15" s="10"/>
      <c r="G15" s="13"/>
      <c r="H15" s="13"/>
      <c r="I15" s="10"/>
      <c r="L15" s="10"/>
      <c r="M15" s="10"/>
      <c r="N15" s="14"/>
      <c r="O15" s="14"/>
      <c r="P15" s="13"/>
      <c r="Q15" s="13"/>
      <c r="T15" s="12"/>
      <c r="U15" s="12"/>
      <c r="V15" s="10"/>
      <c r="W15" s="10"/>
      <c r="X15" s="150"/>
      <c r="Y15" s="151"/>
      <c r="Z15" s="151"/>
      <c r="AA15" s="151"/>
      <c r="AB15" s="151"/>
      <c r="AC15" s="151"/>
      <c r="AD15" s="152"/>
      <c r="AE15" s="150"/>
      <c r="AF15" s="151"/>
      <c r="AG15" s="151"/>
      <c r="AH15" s="151"/>
      <c r="AI15" s="151"/>
      <c r="AJ15" s="151"/>
      <c r="AK15" s="152"/>
    </row>
    <row r="16" spans="1:37" s="8" customFormat="1" ht="33.75" customHeight="1" x14ac:dyDescent="0.2">
      <c r="A16" s="12" t="s">
        <v>232</v>
      </c>
      <c r="B16" s="12"/>
      <c r="C16" s="104" t="s">
        <v>171</v>
      </c>
      <c r="D16" s="10"/>
      <c r="E16" s="10"/>
      <c r="F16" s="10"/>
      <c r="G16" s="10"/>
      <c r="H16" s="14"/>
      <c r="N16" s="10"/>
      <c r="O16" s="10"/>
      <c r="P16" s="10"/>
      <c r="Q16" s="10"/>
      <c r="R16" s="13"/>
      <c r="S16" s="13"/>
      <c r="T16" s="13"/>
      <c r="U16" s="12"/>
      <c r="V16" s="12"/>
      <c r="W16" s="10"/>
      <c r="X16" s="10"/>
      <c r="Y16" s="10"/>
      <c r="Z16" s="14"/>
      <c r="AA16" s="13"/>
      <c r="AB16" s="10"/>
      <c r="AC16" s="10"/>
      <c r="AD16" s="12"/>
      <c r="AE16" s="12"/>
      <c r="AF16" s="10"/>
      <c r="AG16" s="10"/>
      <c r="AH16" s="14"/>
      <c r="AI16" s="14"/>
      <c r="AJ16" s="10"/>
      <c r="AK16" s="10"/>
    </row>
    <row r="17" spans="1:37" s="8" customFormat="1" ht="33.75" customHeight="1" x14ac:dyDescent="0.15">
      <c r="A17" s="129" t="s">
        <v>230</v>
      </c>
      <c r="B17" s="129"/>
      <c r="C17" s="13" t="s">
        <v>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V17" s="13"/>
      <c r="W17" s="13"/>
      <c r="X17" s="13"/>
      <c r="Y17" s="13"/>
      <c r="Z17" s="105" t="s">
        <v>169</v>
      </c>
      <c r="AA17" s="105"/>
      <c r="AB17" s="105"/>
      <c r="AC17" s="105"/>
      <c r="AD17" s="105"/>
      <c r="AE17" s="105"/>
      <c r="AF17" s="105" t="s">
        <v>170</v>
      </c>
      <c r="AG17" s="105"/>
      <c r="AH17" s="105"/>
      <c r="AI17" s="105"/>
      <c r="AJ17" s="105"/>
    </row>
    <row r="18" spans="1:37" s="8" customFormat="1" ht="33.75" customHeight="1" x14ac:dyDescent="0.2">
      <c r="A18" s="12"/>
      <c r="B18" s="12"/>
      <c r="C18" s="14"/>
      <c r="D18" s="14"/>
      <c r="E18" s="10"/>
      <c r="F18" s="10"/>
      <c r="G18" s="10"/>
      <c r="H18" s="10"/>
      <c r="I18" s="13"/>
      <c r="J18" s="13"/>
      <c r="K18" s="14"/>
      <c r="L18" s="10"/>
      <c r="M18" s="10"/>
      <c r="N18" s="10"/>
      <c r="O18" s="10"/>
      <c r="P18" s="10"/>
      <c r="Q18" s="13"/>
      <c r="R18" s="13"/>
      <c r="S18" s="10"/>
      <c r="T18" s="12"/>
      <c r="U18" s="12"/>
      <c r="V18" s="14"/>
      <c r="W18" s="14"/>
      <c r="X18" s="150"/>
      <c r="Y18" s="151"/>
      <c r="Z18" s="151"/>
      <c r="AA18" s="151"/>
      <c r="AB18" s="151"/>
      <c r="AC18" s="151"/>
      <c r="AD18" s="152"/>
      <c r="AE18" s="150"/>
      <c r="AF18" s="151"/>
      <c r="AG18" s="151"/>
      <c r="AH18" s="151"/>
      <c r="AI18" s="151"/>
      <c r="AJ18" s="151"/>
      <c r="AK18" s="152"/>
    </row>
    <row r="19" spans="1:37" s="8" customFormat="1" ht="33.75" customHeight="1" x14ac:dyDescent="0.2">
      <c r="A19" s="12" t="s">
        <v>233</v>
      </c>
      <c r="B19" s="12"/>
      <c r="C19" s="104" t="s">
        <v>234</v>
      </c>
      <c r="D19" s="10"/>
      <c r="E19" s="10"/>
      <c r="F19" s="10"/>
      <c r="G19" s="10"/>
      <c r="H19" s="14"/>
      <c r="N19" s="10"/>
      <c r="O19" s="10"/>
      <c r="P19" s="10"/>
      <c r="Q19" s="10"/>
      <c r="R19" s="13"/>
      <c r="S19" s="13"/>
      <c r="T19" s="13"/>
      <c r="U19" s="12"/>
      <c r="V19" s="12"/>
      <c r="W19" s="10"/>
      <c r="X19" s="10"/>
      <c r="Y19" s="10"/>
      <c r="Z19" s="14"/>
      <c r="AA19" s="13"/>
      <c r="AB19" s="10"/>
      <c r="AC19" s="10"/>
      <c r="AD19" s="12"/>
      <c r="AE19" s="12"/>
      <c r="AF19" s="10"/>
      <c r="AG19" s="10"/>
      <c r="AH19" s="14"/>
      <c r="AI19" s="14"/>
      <c r="AJ19" s="10"/>
      <c r="AK19" s="10"/>
    </row>
    <row r="20" spans="1:37" s="8" customFormat="1" ht="33.75" customHeight="1" x14ac:dyDescent="0.15">
      <c r="A20" s="129" t="s">
        <v>231</v>
      </c>
      <c r="B20" s="129"/>
      <c r="C20" s="13" t="s">
        <v>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V20" s="13"/>
      <c r="W20" s="13"/>
      <c r="X20" s="13"/>
      <c r="Y20" s="13"/>
      <c r="Z20" s="105" t="s">
        <v>169</v>
      </c>
      <c r="AA20" s="105"/>
      <c r="AB20" s="105"/>
      <c r="AC20" s="105"/>
      <c r="AD20" s="105"/>
      <c r="AE20" s="105"/>
      <c r="AF20" s="105" t="s">
        <v>170</v>
      </c>
      <c r="AG20" s="105"/>
      <c r="AH20" s="105"/>
      <c r="AI20" s="105"/>
      <c r="AJ20" s="105"/>
    </row>
    <row r="21" spans="1:37" s="8" customFormat="1" ht="33.75" customHeight="1" x14ac:dyDescent="0.2">
      <c r="A21" s="12"/>
      <c r="B21" s="12"/>
      <c r="C21" s="14"/>
      <c r="D21" s="14"/>
      <c r="E21" s="10"/>
      <c r="F21" s="10"/>
      <c r="G21" s="10"/>
      <c r="H21" s="10"/>
      <c r="I21" s="13"/>
      <c r="J21" s="13"/>
      <c r="K21" s="14"/>
      <c r="L21" s="10"/>
      <c r="M21" s="10"/>
      <c r="N21" s="10"/>
      <c r="O21" s="10"/>
      <c r="P21" s="10"/>
      <c r="Q21" s="13"/>
      <c r="R21" s="13"/>
      <c r="S21" s="10"/>
      <c r="T21" s="12"/>
      <c r="U21" s="12"/>
      <c r="V21" s="14"/>
      <c r="W21" s="14"/>
      <c r="X21" s="150"/>
      <c r="Y21" s="151"/>
      <c r="Z21" s="151"/>
      <c r="AA21" s="151"/>
      <c r="AB21" s="151"/>
      <c r="AC21" s="151"/>
      <c r="AD21" s="152"/>
      <c r="AE21" s="150"/>
      <c r="AF21" s="151"/>
      <c r="AG21" s="151"/>
      <c r="AH21" s="151"/>
      <c r="AI21" s="151"/>
      <c r="AJ21" s="151"/>
      <c r="AK21" s="152"/>
    </row>
    <row r="22" spans="1:37" s="8" customFormat="1" ht="33.75" customHeight="1" x14ac:dyDescent="0.2">
      <c r="A22" s="12" t="s">
        <v>235</v>
      </c>
      <c r="B22" s="12"/>
      <c r="C22" s="104" t="s">
        <v>168</v>
      </c>
      <c r="D22" s="10"/>
      <c r="E22" s="10"/>
      <c r="F22" s="10"/>
      <c r="G22" s="10"/>
      <c r="H22" s="14"/>
      <c r="N22" s="10"/>
      <c r="O22" s="10"/>
      <c r="P22" s="10"/>
      <c r="Q22" s="10"/>
      <c r="R22" s="13"/>
      <c r="S22" s="13"/>
      <c r="T22" s="13"/>
      <c r="U22" s="12"/>
      <c r="V22" s="12"/>
      <c r="W22" s="10"/>
      <c r="X22" s="10"/>
      <c r="Y22" s="10"/>
      <c r="Z22" s="14"/>
      <c r="AA22" s="13"/>
      <c r="AB22" s="10"/>
      <c r="AC22" s="10"/>
      <c r="AD22" s="12"/>
      <c r="AE22" s="12"/>
      <c r="AF22" s="10"/>
      <c r="AG22" s="10"/>
      <c r="AH22" s="14"/>
      <c r="AI22" s="14"/>
      <c r="AJ22" s="10"/>
      <c r="AK22" s="10"/>
    </row>
    <row r="23" spans="1:37" s="8" customFormat="1" ht="33.75" customHeight="1" x14ac:dyDescent="0.15">
      <c r="A23" s="129" t="s">
        <v>230</v>
      </c>
      <c r="B23" s="129"/>
      <c r="C23" s="13" t="s">
        <v>6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V23" s="13"/>
      <c r="W23" s="13"/>
      <c r="X23" s="13"/>
      <c r="Y23" s="13"/>
      <c r="Z23" s="105" t="s">
        <v>169</v>
      </c>
      <c r="AA23" s="105"/>
      <c r="AB23" s="105"/>
      <c r="AC23" s="105"/>
      <c r="AD23" s="105"/>
      <c r="AE23" s="105"/>
      <c r="AF23" s="105" t="s">
        <v>170</v>
      </c>
      <c r="AG23" s="105"/>
      <c r="AH23" s="105"/>
      <c r="AI23" s="105"/>
      <c r="AJ23" s="105"/>
    </row>
    <row r="24" spans="1:37" s="8" customFormat="1" ht="33.75" customHeight="1" x14ac:dyDescent="0.2">
      <c r="A24" s="12"/>
      <c r="B24" s="12"/>
      <c r="C24" s="14"/>
      <c r="D24" s="14"/>
      <c r="E24" s="10"/>
      <c r="F24" s="10"/>
      <c r="G24" s="10"/>
      <c r="H24" s="10"/>
      <c r="I24" s="13"/>
      <c r="J24" s="13"/>
      <c r="K24" s="14"/>
      <c r="L24" s="10"/>
      <c r="M24" s="10"/>
      <c r="N24" s="10"/>
      <c r="O24" s="10"/>
      <c r="P24" s="10"/>
      <c r="Q24" s="13"/>
      <c r="R24" s="13"/>
      <c r="S24" s="10"/>
      <c r="T24" s="12"/>
      <c r="U24" s="12"/>
      <c r="V24" s="14"/>
      <c r="W24" s="14"/>
      <c r="X24" s="150"/>
      <c r="Y24" s="151"/>
      <c r="Z24" s="151"/>
      <c r="AA24" s="151"/>
      <c r="AB24" s="151"/>
      <c r="AC24" s="151"/>
      <c r="AD24" s="152"/>
      <c r="AE24" s="150"/>
      <c r="AF24" s="151"/>
      <c r="AG24" s="151"/>
      <c r="AH24" s="151"/>
      <c r="AI24" s="151"/>
      <c r="AJ24" s="151"/>
      <c r="AK24" s="152"/>
    </row>
    <row r="25" spans="1:37" s="8" customFormat="1" ht="33.75" customHeight="1" x14ac:dyDescent="0.2">
      <c r="A25" s="12" t="s">
        <v>236</v>
      </c>
      <c r="B25" s="12"/>
      <c r="C25" s="104" t="s">
        <v>237</v>
      </c>
      <c r="D25" s="10"/>
      <c r="E25" s="10"/>
      <c r="F25" s="10"/>
      <c r="G25" s="10"/>
      <c r="H25" s="14"/>
      <c r="N25" s="10"/>
      <c r="O25" s="10"/>
      <c r="P25" s="10"/>
      <c r="Q25" s="10"/>
      <c r="R25" s="13"/>
      <c r="S25" s="13"/>
      <c r="T25" s="13"/>
      <c r="U25" s="12"/>
      <c r="V25" s="12"/>
      <c r="W25" s="10"/>
      <c r="X25" s="10"/>
      <c r="Y25" s="10"/>
      <c r="Z25" s="14"/>
      <c r="AA25" s="13"/>
      <c r="AB25" s="10"/>
      <c r="AC25" s="10"/>
      <c r="AD25" s="12"/>
      <c r="AE25" s="12"/>
      <c r="AF25" s="10"/>
      <c r="AG25" s="10"/>
      <c r="AH25" s="14"/>
      <c r="AI25" s="14"/>
      <c r="AJ25" s="10"/>
      <c r="AK25" s="10"/>
    </row>
    <row r="26" spans="1:37" s="8" customFormat="1" ht="33.75" customHeight="1" x14ac:dyDescent="0.15">
      <c r="A26" s="129" t="s">
        <v>231</v>
      </c>
      <c r="B26" s="129"/>
      <c r="C26" s="13" t="s">
        <v>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V26" s="13"/>
      <c r="W26" s="13"/>
      <c r="X26" s="13"/>
      <c r="Y26" s="13"/>
      <c r="Z26" s="105" t="s">
        <v>169</v>
      </c>
      <c r="AA26" s="105"/>
      <c r="AB26" s="105"/>
      <c r="AC26" s="105"/>
      <c r="AD26" s="105"/>
      <c r="AE26" s="105"/>
      <c r="AF26" s="105" t="s">
        <v>170</v>
      </c>
      <c r="AG26" s="105"/>
      <c r="AH26" s="105"/>
      <c r="AI26" s="105"/>
      <c r="AJ26" s="105"/>
    </row>
    <row r="27" spans="1:37" s="8" customFormat="1" ht="33.75" customHeight="1" x14ac:dyDescent="0.2">
      <c r="A27" s="12"/>
      <c r="B27" s="12"/>
      <c r="C27" s="14"/>
      <c r="D27" s="14"/>
      <c r="E27" s="10"/>
      <c r="F27" s="10"/>
      <c r="G27" s="10"/>
      <c r="H27" s="10"/>
      <c r="I27" s="13"/>
      <c r="J27" s="13"/>
      <c r="K27" s="14"/>
      <c r="L27" s="10"/>
      <c r="M27" s="10"/>
      <c r="N27" s="10"/>
      <c r="O27" s="10"/>
      <c r="P27" s="10"/>
      <c r="Q27" s="13"/>
      <c r="R27" s="13"/>
      <c r="S27" s="10"/>
      <c r="T27" s="12"/>
      <c r="U27" s="12"/>
      <c r="V27" s="14"/>
      <c r="W27" s="14"/>
      <c r="X27" s="150"/>
      <c r="Y27" s="151"/>
      <c r="Z27" s="151"/>
      <c r="AA27" s="151"/>
      <c r="AB27" s="151"/>
      <c r="AC27" s="151"/>
      <c r="AD27" s="152"/>
      <c r="AE27" s="150"/>
      <c r="AF27" s="151"/>
      <c r="AG27" s="151"/>
      <c r="AH27" s="151"/>
      <c r="AI27" s="151"/>
      <c r="AJ27" s="151"/>
      <c r="AK27" s="152"/>
    </row>
    <row r="28" spans="1:37" s="8" customFormat="1" ht="27" customHeight="1" x14ac:dyDescent="0.2">
      <c r="A28" s="12"/>
      <c r="B28" s="12"/>
      <c r="C28" s="14"/>
      <c r="D28" s="14"/>
      <c r="E28" s="10"/>
      <c r="F28" s="10"/>
      <c r="G28" s="10"/>
      <c r="H28" s="10"/>
      <c r="I28" s="13"/>
      <c r="J28" s="13"/>
      <c r="K28" s="14"/>
      <c r="L28" s="10"/>
      <c r="M28" s="10"/>
      <c r="N28" s="10"/>
      <c r="O28" s="10"/>
      <c r="P28" s="10"/>
      <c r="Q28" s="13"/>
      <c r="R28" s="13"/>
      <c r="S28" s="10"/>
      <c r="T28" s="12"/>
      <c r="U28" s="12"/>
      <c r="V28" s="14"/>
      <c r="W28" s="14"/>
      <c r="X28" s="106"/>
      <c r="Y28" s="106"/>
      <c r="Z28" s="106"/>
      <c r="AA28" s="106"/>
      <c r="AB28" s="106"/>
      <c r="AC28" s="125"/>
      <c r="AD28" s="125"/>
      <c r="AE28" s="125"/>
      <c r="AF28" s="125"/>
      <c r="AG28" s="125"/>
      <c r="AH28" s="125"/>
      <c r="AI28" s="125"/>
      <c r="AJ28" s="125"/>
      <c r="AK28" s="125"/>
    </row>
    <row r="29" spans="1:37" ht="24.95" customHeight="1" x14ac:dyDescent="0.2">
      <c r="D29" s="1" t="str">
        <f>IF(D1="","",D1)</f>
        <v>割合②</v>
      </c>
      <c r="AG29" s="2" t="str">
        <f>IF(AG1="","",AG1)</f>
        <v>№</v>
      </c>
      <c r="AH29" s="2"/>
      <c r="AI29" s="126">
        <f>IF(AI1="","",AI1)</f>
        <v>4</v>
      </c>
      <c r="AJ29" s="126"/>
    </row>
    <row r="30" spans="1:37" ht="21.75" customHeight="1" x14ac:dyDescent="0.2">
      <c r="E30" s="11" t="s">
        <v>5</v>
      </c>
      <c r="F30" s="9"/>
      <c r="G30" s="9"/>
      <c r="Q30" s="15" t="str">
        <f>IF(Q2="","",Q2)</f>
        <v>名前</v>
      </c>
      <c r="R30" s="16"/>
      <c r="S30" s="16"/>
      <c r="T30" s="16"/>
      <c r="U30" s="16" t="str">
        <f>IF(U2="","",U2)</f>
        <v/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7" ht="24.95" customHeight="1" x14ac:dyDescent="0.2">
      <c r="A31" s="6"/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7" ht="33.75" customHeight="1" x14ac:dyDescent="0.2">
      <c r="A32" s="29" t="s">
        <v>273</v>
      </c>
      <c r="Q32" s="7"/>
      <c r="R32" s="8"/>
      <c r="S32" s="8"/>
      <c r="T32" s="8"/>
      <c r="U32" s="8"/>
      <c r="V32" s="8"/>
      <c r="W32" s="8"/>
      <c r="X32" s="8"/>
      <c r="Y32" s="8"/>
      <c r="AA32" s="30"/>
      <c r="AB32" s="30"/>
      <c r="AC32" s="30"/>
      <c r="AD32" s="30"/>
      <c r="AE32" s="30"/>
      <c r="AF32" s="30"/>
      <c r="AG32" s="31"/>
      <c r="AH32" s="31"/>
      <c r="AI32" s="31"/>
      <c r="AJ32" s="31"/>
    </row>
    <row r="33" spans="1:37" ht="33.75" customHeight="1" x14ac:dyDescent="0.2">
      <c r="A33" s="29"/>
      <c r="B33" s="29" t="s">
        <v>274</v>
      </c>
      <c r="Q33" s="7"/>
      <c r="R33" s="8"/>
      <c r="S33" s="8"/>
      <c r="T33" s="8"/>
      <c r="U33" s="8"/>
      <c r="V33" s="8"/>
      <c r="W33" s="8"/>
      <c r="X33" s="8"/>
      <c r="Y33" s="8"/>
      <c r="Z33" s="30"/>
      <c r="AA33" s="30"/>
      <c r="AB33" s="30"/>
      <c r="AC33" s="30"/>
      <c r="AD33" s="30"/>
      <c r="AE33" s="30"/>
      <c r="AF33" s="30"/>
      <c r="AG33" s="31"/>
      <c r="AH33" s="31"/>
      <c r="AI33" s="31"/>
      <c r="AJ33" s="31"/>
    </row>
    <row r="34" spans="1:37" ht="22.5" customHeight="1" x14ac:dyDescent="0.2">
      <c r="A34" s="29"/>
      <c r="B34" s="149" t="s">
        <v>161</v>
      </c>
      <c r="C34" s="149"/>
      <c r="D34" s="149"/>
      <c r="E34" s="149"/>
      <c r="F34" s="149"/>
      <c r="G34" s="149"/>
      <c r="H34" s="149"/>
      <c r="I34" s="149"/>
      <c r="J34" s="142" t="s">
        <v>162</v>
      </c>
      <c r="K34" s="142"/>
      <c r="L34" s="142"/>
      <c r="M34" s="142"/>
      <c r="N34" s="142"/>
      <c r="O34" s="142"/>
      <c r="P34" s="142"/>
      <c r="Q34" s="142" t="s">
        <v>163</v>
      </c>
      <c r="R34" s="142"/>
      <c r="S34" s="142"/>
      <c r="T34" s="142"/>
      <c r="U34" s="142"/>
      <c r="V34" s="142"/>
      <c r="W34" s="142"/>
      <c r="X34" s="142" t="s">
        <v>164</v>
      </c>
      <c r="Y34" s="142"/>
      <c r="Z34" s="142"/>
      <c r="AA34" s="142"/>
      <c r="AB34" s="142"/>
      <c r="AC34" s="142"/>
      <c r="AD34" s="142"/>
      <c r="AE34" s="142" t="s">
        <v>165</v>
      </c>
      <c r="AF34" s="142"/>
      <c r="AG34" s="142"/>
      <c r="AH34" s="142"/>
      <c r="AI34" s="142"/>
      <c r="AJ34" s="142"/>
      <c r="AK34" s="142"/>
    </row>
    <row r="35" spans="1:37" ht="22.5" customHeight="1" x14ac:dyDescent="0.2">
      <c r="A35" s="29"/>
      <c r="B35" s="141" t="s">
        <v>166</v>
      </c>
      <c r="C35" s="141"/>
      <c r="D35" s="141"/>
      <c r="E35" s="141"/>
      <c r="F35" s="141"/>
      <c r="G35" s="141"/>
      <c r="H35" s="141"/>
      <c r="I35" s="141"/>
      <c r="J35" s="140">
        <v>5</v>
      </c>
      <c r="K35" s="140"/>
      <c r="L35" s="140"/>
      <c r="M35" s="140"/>
      <c r="N35" s="140"/>
      <c r="O35" s="140"/>
      <c r="P35" s="140"/>
      <c r="Q35" s="140">
        <f>Q7</f>
        <v>3</v>
      </c>
      <c r="R35" s="140"/>
      <c r="S35" s="140"/>
      <c r="T35" s="140"/>
      <c r="U35" s="140"/>
      <c r="V35" s="140"/>
      <c r="W35" s="140"/>
      <c r="X35" s="143">
        <v>0.8</v>
      </c>
      <c r="Y35" s="144"/>
      <c r="Z35" s="144"/>
      <c r="AA35" s="144"/>
      <c r="AB35" s="144"/>
      <c r="AC35" s="144"/>
      <c r="AD35" s="145"/>
      <c r="AE35" s="146">
        <v>0.8</v>
      </c>
      <c r="AF35" s="147"/>
      <c r="AG35" s="147"/>
      <c r="AH35" s="147"/>
      <c r="AI35" s="147"/>
      <c r="AJ35" s="147"/>
      <c r="AK35" s="148"/>
    </row>
    <row r="36" spans="1:37" ht="22.5" customHeight="1" x14ac:dyDescent="0.2">
      <c r="A36" s="29"/>
      <c r="B36" s="141" t="s">
        <v>167</v>
      </c>
      <c r="C36" s="141"/>
      <c r="D36" s="141"/>
      <c r="E36" s="141"/>
      <c r="F36" s="141"/>
      <c r="G36" s="141"/>
      <c r="H36" s="141"/>
      <c r="I36" s="141"/>
      <c r="J36" s="140">
        <v>1</v>
      </c>
      <c r="K36" s="140"/>
      <c r="L36" s="140"/>
      <c r="M36" s="140"/>
      <c r="N36" s="140"/>
      <c r="O36" s="140"/>
      <c r="P36" s="140"/>
      <c r="Q36" s="140">
        <f ca="1">Q8</f>
        <v>8</v>
      </c>
      <c r="R36" s="140"/>
      <c r="S36" s="140"/>
      <c r="T36" s="140"/>
      <c r="U36" s="140"/>
      <c r="V36" s="140"/>
      <c r="W36" s="140"/>
      <c r="X36" s="136">
        <f ca="1">Q36</f>
        <v>8</v>
      </c>
      <c r="Y36" s="136"/>
      <c r="Z36" s="136"/>
      <c r="AA36" s="136"/>
      <c r="AB36" s="136"/>
      <c r="AC36" s="136"/>
      <c r="AD36" s="136"/>
      <c r="AE36" s="135">
        <f ca="1">X36</f>
        <v>8</v>
      </c>
      <c r="AF36" s="136"/>
      <c r="AG36" s="136"/>
      <c r="AH36" s="136"/>
      <c r="AI36" s="136"/>
      <c r="AJ36" s="136"/>
      <c r="AK36" s="136"/>
    </row>
    <row r="37" spans="1:37" ht="22.5" customHeight="1" x14ac:dyDescent="0.2">
      <c r="A37" s="29"/>
      <c r="B37" s="141" t="s">
        <v>227</v>
      </c>
      <c r="C37" s="141"/>
      <c r="D37" s="141"/>
      <c r="E37" s="141"/>
      <c r="F37" s="141"/>
      <c r="G37" s="141"/>
      <c r="H37" s="141"/>
      <c r="I37" s="141"/>
      <c r="J37" s="140">
        <v>10</v>
      </c>
      <c r="K37" s="140"/>
      <c r="L37" s="140"/>
      <c r="M37" s="140"/>
      <c r="N37" s="140"/>
      <c r="O37" s="140"/>
      <c r="P37" s="140"/>
      <c r="Q37" s="140">
        <f ca="1">Q9</f>
        <v>16</v>
      </c>
      <c r="R37" s="140"/>
      <c r="S37" s="140"/>
      <c r="T37" s="140"/>
      <c r="U37" s="140"/>
      <c r="V37" s="140"/>
      <c r="W37" s="140"/>
      <c r="X37" s="136">
        <f ca="1">Q37/J37</f>
        <v>1.6</v>
      </c>
      <c r="Y37" s="136"/>
      <c r="Z37" s="136"/>
      <c r="AA37" s="136"/>
      <c r="AB37" s="136"/>
      <c r="AC37" s="136"/>
      <c r="AD37" s="136"/>
      <c r="AE37" s="135">
        <f ca="1">X37</f>
        <v>1.6</v>
      </c>
      <c r="AF37" s="136"/>
      <c r="AG37" s="136"/>
      <c r="AH37" s="136"/>
      <c r="AI37" s="136"/>
      <c r="AJ37" s="136"/>
      <c r="AK37" s="136"/>
    </row>
    <row r="38" spans="1:37" ht="22.5" customHeight="1" x14ac:dyDescent="0.2">
      <c r="A38" s="29"/>
      <c r="B38" s="141" t="s">
        <v>168</v>
      </c>
      <c r="C38" s="141"/>
      <c r="D38" s="141"/>
      <c r="E38" s="141"/>
      <c r="F38" s="141"/>
      <c r="G38" s="141"/>
      <c r="H38" s="141"/>
      <c r="I38" s="141"/>
      <c r="J38" s="140">
        <v>4</v>
      </c>
      <c r="K38" s="140"/>
      <c r="L38" s="140"/>
      <c r="M38" s="140"/>
      <c r="N38" s="140"/>
      <c r="O38" s="140"/>
      <c r="P38" s="140"/>
      <c r="Q38" s="140">
        <f>Q10</f>
        <v>1</v>
      </c>
      <c r="R38" s="140"/>
      <c r="S38" s="140"/>
      <c r="T38" s="140"/>
      <c r="U38" s="140"/>
      <c r="V38" s="140"/>
      <c r="W38" s="140"/>
      <c r="X38" s="136">
        <f>Q38/J38</f>
        <v>0.25</v>
      </c>
      <c r="Y38" s="136"/>
      <c r="Z38" s="136"/>
      <c r="AA38" s="136"/>
      <c r="AB38" s="136"/>
      <c r="AC38" s="136"/>
      <c r="AD38" s="136"/>
      <c r="AE38" s="135">
        <f>X38</f>
        <v>0.25</v>
      </c>
      <c r="AF38" s="136"/>
      <c r="AG38" s="136"/>
      <c r="AH38" s="136"/>
      <c r="AI38" s="136"/>
      <c r="AJ38" s="136"/>
      <c r="AK38" s="136"/>
    </row>
    <row r="39" spans="1:37" ht="22.5" customHeight="1" x14ac:dyDescent="0.2">
      <c r="A39" s="29"/>
      <c r="B39" s="137" t="s">
        <v>228</v>
      </c>
      <c r="C39" s="138"/>
      <c r="D39" s="138"/>
      <c r="E39" s="138"/>
      <c r="F39" s="138"/>
      <c r="G39" s="138"/>
      <c r="H39" s="138"/>
      <c r="I39" s="139"/>
      <c r="J39" s="140">
        <v>20</v>
      </c>
      <c r="K39" s="140"/>
      <c r="L39" s="140"/>
      <c r="M39" s="140"/>
      <c r="N39" s="140"/>
      <c r="O39" s="140"/>
      <c r="P39" s="140"/>
      <c r="Q39" s="140">
        <f ca="1">Q11</f>
        <v>14</v>
      </c>
      <c r="R39" s="140"/>
      <c r="S39" s="140"/>
      <c r="T39" s="140"/>
      <c r="U39" s="140"/>
      <c r="V39" s="140"/>
      <c r="W39" s="140"/>
      <c r="X39" s="136">
        <f ca="1">Q39/J39</f>
        <v>0.7</v>
      </c>
      <c r="Y39" s="136"/>
      <c r="Z39" s="136"/>
      <c r="AA39" s="136"/>
      <c r="AB39" s="136"/>
      <c r="AC39" s="136"/>
      <c r="AD39" s="136"/>
      <c r="AE39" s="135">
        <f ca="1">X39</f>
        <v>0.7</v>
      </c>
      <c r="AF39" s="136"/>
      <c r="AG39" s="136"/>
      <c r="AH39" s="136"/>
      <c r="AI39" s="136"/>
      <c r="AJ39" s="136"/>
      <c r="AK39" s="136"/>
    </row>
    <row r="40" spans="1:37" ht="9" customHeight="1" x14ac:dyDescent="0.2">
      <c r="A40" s="29"/>
      <c r="B40" s="122"/>
      <c r="J40" s="122"/>
      <c r="P40" s="122"/>
      <c r="Q40" s="123"/>
      <c r="R40" s="8"/>
      <c r="S40" s="8"/>
      <c r="T40" s="8"/>
      <c r="U40" s="8"/>
      <c r="V40" s="8"/>
      <c r="W40" s="122"/>
      <c r="X40" s="122"/>
      <c r="Y40" s="8"/>
      <c r="Z40" s="30"/>
      <c r="AA40" s="30"/>
      <c r="AB40" s="30"/>
      <c r="AC40" s="30"/>
      <c r="AD40" s="124"/>
      <c r="AE40" s="124"/>
      <c r="AF40" s="30"/>
      <c r="AG40" s="31"/>
      <c r="AH40" s="31"/>
      <c r="AI40" s="31"/>
      <c r="AJ40" s="31"/>
      <c r="AK40" s="107"/>
    </row>
    <row r="41" spans="1:37" s="8" customFormat="1" ht="33.75" customHeight="1" x14ac:dyDescent="0.2">
      <c r="A41" s="12" t="s">
        <v>229</v>
      </c>
      <c r="B41" s="12"/>
      <c r="C41" s="10" t="s">
        <v>166</v>
      </c>
      <c r="D41" s="10"/>
      <c r="E41" s="10"/>
      <c r="F41" s="10"/>
      <c r="G41" s="10"/>
      <c r="H41" s="14"/>
      <c r="N41" s="10"/>
      <c r="O41" s="10"/>
      <c r="P41" s="10"/>
      <c r="Q41" s="10"/>
      <c r="R41" s="13"/>
      <c r="S41" s="13"/>
      <c r="T41" s="13"/>
      <c r="U41" s="12"/>
      <c r="V41" s="12"/>
      <c r="W41" s="10"/>
      <c r="X41" s="10"/>
      <c r="Y41" s="10"/>
      <c r="Z41" s="14"/>
      <c r="AA41" s="13"/>
      <c r="AB41" s="10"/>
      <c r="AC41" s="10"/>
      <c r="AD41" s="12"/>
      <c r="AE41" s="12"/>
      <c r="AF41" s="10"/>
      <c r="AG41" s="10"/>
      <c r="AH41" s="14"/>
      <c r="AI41" s="14"/>
      <c r="AJ41" s="10"/>
      <c r="AK41" s="10"/>
    </row>
    <row r="42" spans="1:37" s="8" customFormat="1" ht="33.75" customHeight="1" x14ac:dyDescent="0.15">
      <c r="A42" s="129" t="s">
        <v>230</v>
      </c>
      <c r="B42" s="129"/>
      <c r="C42" s="13" t="s">
        <v>6</v>
      </c>
      <c r="D42" s="13"/>
      <c r="E42" s="13"/>
      <c r="F42" s="130">
        <f>Q35</f>
        <v>3</v>
      </c>
      <c r="G42" s="130"/>
      <c r="H42" s="130"/>
      <c r="I42" s="130" t="s">
        <v>172</v>
      </c>
      <c r="J42" s="130"/>
      <c r="K42" s="130">
        <f>J35</f>
        <v>5</v>
      </c>
      <c r="L42" s="130"/>
      <c r="M42" s="130"/>
      <c r="N42" s="130" t="s">
        <v>11</v>
      </c>
      <c r="O42" s="130"/>
      <c r="P42" s="130">
        <f>F42/K42</f>
        <v>0.6</v>
      </c>
      <c r="Q42" s="130"/>
      <c r="R42" s="130"/>
      <c r="S42" s="13"/>
      <c r="V42" s="13"/>
      <c r="W42" s="13"/>
      <c r="X42" s="13"/>
      <c r="Y42" s="13"/>
      <c r="Z42" s="105" t="s">
        <v>169</v>
      </c>
      <c r="AA42" s="105"/>
      <c r="AB42" s="105"/>
      <c r="AC42" s="105"/>
      <c r="AD42" s="105"/>
      <c r="AE42" s="105"/>
      <c r="AF42" s="105" t="s">
        <v>170</v>
      </c>
      <c r="AG42" s="105"/>
      <c r="AH42" s="105"/>
      <c r="AI42" s="105"/>
      <c r="AJ42" s="105"/>
    </row>
    <row r="43" spans="1:37" s="8" customFormat="1" ht="33.75" customHeight="1" x14ac:dyDescent="0.2">
      <c r="A43" s="12" t="s">
        <v>231</v>
      </c>
      <c r="B43" s="12"/>
      <c r="C43" s="10"/>
      <c r="D43" s="10"/>
      <c r="E43" s="10"/>
      <c r="F43" s="10"/>
      <c r="G43" s="13"/>
      <c r="H43" s="13"/>
      <c r="I43" s="10"/>
      <c r="L43" s="10"/>
      <c r="M43" s="10"/>
      <c r="N43" s="14"/>
      <c r="O43" s="14"/>
      <c r="P43" s="13"/>
      <c r="Q43" s="13"/>
      <c r="T43" s="12"/>
      <c r="U43" s="12"/>
      <c r="V43" s="10"/>
      <c r="W43" s="10"/>
      <c r="X43" s="132">
        <f>X35</f>
        <v>0.8</v>
      </c>
      <c r="Y43" s="131"/>
      <c r="Z43" s="131"/>
      <c r="AA43" s="131"/>
      <c r="AB43" s="131"/>
      <c r="AC43" s="131"/>
      <c r="AD43" s="133"/>
      <c r="AE43" s="134">
        <f>AE35</f>
        <v>0.8</v>
      </c>
      <c r="AF43" s="131"/>
      <c r="AG43" s="131"/>
      <c r="AH43" s="131"/>
      <c r="AI43" s="131"/>
      <c r="AJ43" s="131"/>
      <c r="AK43" s="133"/>
    </row>
    <row r="44" spans="1:37" s="8" customFormat="1" ht="33.75" customHeight="1" x14ac:dyDescent="0.2">
      <c r="A44" s="12" t="s">
        <v>232</v>
      </c>
      <c r="B44" s="12"/>
      <c r="C44" s="10" t="s">
        <v>171</v>
      </c>
      <c r="D44" s="10"/>
      <c r="E44" s="10"/>
      <c r="F44" s="10"/>
      <c r="G44" s="10"/>
      <c r="H44" s="14"/>
      <c r="N44" s="10"/>
      <c r="O44" s="10"/>
      <c r="P44" s="10"/>
      <c r="Q44" s="10"/>
      <c r="R44" s="13"/>
      <c r="S44" s="13"/>
      <c r="T44" s="13"/>
      <c r="U44" s="12"/>
      <c r="V44" s="12"/>
      <c r="W44" s="10"/>
      <c r="X44" s="10"/>
      <c r="Y44" s="10"/>
      <c r="Z44" s="14"/>
      <c r="AA44" s="13"/>
      <c r="AB44" s="10"/>
      <c r="AC44" s="10"/>
      <c r="AD44" s="12"/>
      <c r="AE44" s="12"/>
      <c r="AF44" s="10"/>
      <c r="AG44" s="10"/>
      <c r="AH44" s="14"/>
      <c r="AI44" s="14"/>
      <c r="AJ44" s="10"/>
      <c r="AK44" s="10"/>
    </row>
    <row r="45" spans="1:37" s="8" customFormat="1" ht="33.75" customHeight="1" x14ac:dyDescent="0.15">
      <c r="A45" s="129" t="s">
        <v>230</v>
      </c>
      <c r="B45" s="129"/>
      <c r="C45" s="13" t="s">
        <v>6</v>
      </c>
      <c r="D45" s="13"/>
      <c r="E45" s="13"/>
      <c r="F45" s="130">
        <f ca="1">Q36</f>
        <v>8</v>
      </c>
      <c r="G45" s="130"/>
      <c r="H45" s="130"/>
      <c r="I45" s="130" t="s">
        <v>172</v>
      </c>
      <c r="J45" s="130"/>
      <c r="K45" s="130">
        <f>J36</f>
        <v>1</v>
      </c>
      <c r="L45" s="130"/>
      <c r="M45" s="130"/>
      <c r="N45" s="130" t="s">
        <v>11</v>
      </c>
      <c r="O45" s="130"/>
      <c r="P45" s="130">
        <f ca="1">F45/K45</f>
        <v>8</v>
      </c>
      <c r="Q45" s="130"/>
      <c r="R45" s="130"/>
      <c r="S45" s="13"/>
      <c r="V45" s="13"/>
      <c r="W45" s="13"/>
      <c r="X45" s="13"/>
      <c r="Y45" s="13"/>
      <c r="Z45" s="105" t="s">
        <v>169</v>
      </c>
      <c r="AA45" s="105"/>
      <c r="AB45" s="105"/>
      <c r="AC45" s="105"/>
      <c r="AD45" s="105"/>
      <c r="AE45" s="105"/>
      <c r="AF45" s="105" t="s">
        <v>170</v>
      </c>
      <c r="AG45" s="105"/>
      <c r="AH45" s="105"/>
      <c r="AI45" s="105"/>
      <c r="AJ45" s="105"/>
    </row>
    <row r="46" spans="1:37" s="8" customFormat="1" ht="33.75" customHeight="1" x14ac:dyDescent="0.2">
      <c r="A46" s="12"/>
      <c r="B46" s="12"/>
      <c r="C46" s="14"/>
      <c r="D46" s="14"/>
      <c r="E46" s="10"/>
      <c r="F46" s="10"/>
      <c r="G46" s="13"/>
      <c r="H46" s="13"/>
      <c r="I46" s="10"/>
      <c r="L46" s="10"/>
      <c r="M46" s="10"/>
      <c r="N46" s="14"/>
      <c r="O46" s="14"/>
      <c r="P46" s="13"/>
      <c r="Q46" s="13"/>
      <c r="T46" s="12"/>
      <c r="U46" s="12"/>
      <c r="V46" s="10"/>
      <c r="W46" s="10"/>
      <c r="X46" s="132">
        <f ca="1">X36</f>
        <v>8</v>
      </c>
      <c r="Y46" s="131"/>
      <c r="Z46" s="131"/>
      <c r="AA46" s="131"/>
      <c r="AB46" s="131"/>
      <c r="AC46" s="131"/>
      <c r="AD46" s="133"/>
      <c r="AE46" s="134">
        <f ca="1">AE36</f>
        <v>8</v>
      </c>
      <c r="AF46" s="131"/>
      <c r="AG46" s="131"/>
      <c r="AH46" s="131"/>
      <c r="AI46" s="131"/>
      <c r="AJ46" s="131"/>
      <c r="AK46" s="133"/>
    </row>
    <row r="47" spans="1:37" s="8" customFormat="1" ht="33.75" customHeight="1" x14ac:dyDescent="0.2">
      <c r="A47" s="12" t="s">
        <v>233</v>
      </c>
      <c r="B47" s="12"/>
      <c r="C47" s="10" t="s">
        <v>234</v>
      </c>
      <c r="D47" s="10"/>
      <c r="E47" s="10"/>
      <c r="F47" s="10"/>
      <c r="G47" s="10"/>
      <c r="H47" s="14"/>
      <c r="N47" s="10"/>
      <c r="O47" s="10"/>
      <c r="P47" s="10"/>
      <c r="Q47" s="10"/>
      <c r="R47" s="13"/>
      <c r="S47" s="13"/>
      <c r="T47" s="13"/>
      <c r="U47" s="12"/>
      <c r="V47" s="12"/>
      <c r="W47" s="10"/>
      <c r="X47" s="10"/>
      <c r="Y47" s="10"/>
      <c r="Z47" s="14"/>
      <c r="AA47" s="13"/>
      <c r="AB47" s="10"/>
      <c r="AC47" s="10"/>
      <c r="AD47" s="12"/>
      <c r="AE47" s="12"/>
      <c r="AF47" s="10"/>
      <c r="AG47" s="10"/>
      <c r="AH47" s="14"/>
      <c r="AI47" s="14"/>
      <c r="AJ47" s="10"/>
      <c r="AK47" s="10"/>
    </row>
    <row r="48" spans="1:37" s="8" customFormat="1" ht="33.75" customHeight="1" x14ac:dyDescent="0.15">
      <c r="A48" s="129" t="s">
        <v>231</v>
      </c>
      <c r="B48" s="129"/>
      <c r="C48" s="13" t="s">
        <v>6</v>
      </c>
      <c r="D48" s="13"/>
      <c r="E48" s="13"/>
      <c r="F48" s="130">
        <f ca="1">Q37</f>
        <v>16</v>
      </c>
      <c r="G48" s="130"/>
      <c r="H48" s="130"/>
      <c r="I48" s="130" t="s">
        <v>172</v>
      </c>
      <c r="J48" s="130"/>
      <c r="K48" s="130">
        <f>J37</f>
        <v>10</v>
      </c>
      <c r="L48" s="130"/>
      <c r="M48" s="130"/>
      <c r="N48" s="130" t="s">
        <v>11</v>
      </c>
      <c r="O48" s="130"/>
      <c r="P48" s="130">
        <f ca="1">F48/K48</f>
        <v>1.6</v>
      </c>
      <c r="Q48" s="130"/>
      <c r="R48" s="130"/>
      <c r="S48" s="13"/>
      <c r="V48" s="13"/>
      <c r="W48" s="13"/>
      <c r="X48" s="13"/>
      <c r="Y48" s="13"/>
      <c r="Z48" s="105" t="s">
        <v>169</v>
      </c>
      <c r="AA48" s="105"/>
      <c r="AB48" s="105"/>
      <c r="AC48" s="105"/>
      <c r="AD48" s="105"/>
      <c r="AE48" s="105"/>
      <c r="AF48" s="105" t="s">
        <v>170</v>
      </c>
      <c r="AG48" s="105"/>
      <c r="AH48" s="105"/>
      <c r="AI48" s="105"/>
      <c r="AJ48" s="105"/>
    </row>
    <row r="49" spans="1:37" s="8" customFormat="1" ht="33.75" customHeight="1" x14ac:dyDescent="0.2">
      <c r="A49" s="12"/>
      <c r="B49" s="12"/>
      <c r="C49" s="14"/>
      <c r="D49" s="14"/>
      <c r="E49" s="10"/>
      <c r="F49" s="10"/>
      <c r="G49" s="13"/>
      <c r="H49" s="13"/>
      <c r="I49" s="10"/>
      <c r="L49" s="10"/>
      <c r="M49" s="10"/>
      <c r="N49" s="14"/>
      <c r="O49" s="14"/>
      <c r="P49" s="13"/>
      <c r="Q49" s="13"/>
      <c r="T49" s="12"/>
      <c r="U49" s="12"/>
      <c r="V49" s="10"/>
      <c r="W49" s="10"/>
      <c r="X49" s="132">
        <f ca="1">X37</f>
        <v>1.6</v>
      </c>
      <c r="Y49" s="131"/>
      <c r="Z49" s="131"/>
      <c r="AA49" s="131"/>
      <c r="AB49" s="131"/>
      <c r="AC49" s="131"/>
      <c r="AD49" s="133"/>
      <c r="AE49" s="134">
        <f ca="1">AE37</f>
        <v>1.6</v>
      </c>
      <c r="AF49" s="131"/>
      <c r="AG49" s="131"/>
      <c r="AH49" s="131"/>
      <c r="AI49" s="131"/>
      <c r="AJ49" s="131"/>
      <c r="AK49" s="133"/>
    </row>
    <row r="50" spans="1:37" s="8" customFormat="1" ht="33.75" customHeight="1" x14ac:dyDescent="0.2">
      <c r="A50" s="12" t="s">
        <v>235</v>
      </c>
      <c r="B50" s="12"/>
      <c r="C50" s="10" t="s">
        <v>168</v>
      </c>
      <c r="D50" s="10"/>
      <c r="E50" s="10"/>
      <c r="F50" s="10"/>
      <c r="G50" s="10"/>
      <c r="H50" s="14"/>
      <c r="N50" s="10"/>
      <c r="O50" s="10"/>
      <c r="P50" s="10"/>
      <c r="Q50" s="10"/>
      <c r="R50" s="13"/>
      <c r="S50" s="13"/>
      <c r="T50" s="13"/>
      <c r="U50" s="12"/>
      <c r="V50" s="12"/>
      <c r="W50" s="10"/>
      <c r="X50" s="10"/>
      <c r="Y50" s="10"/>
      <c r="Z50" s="14"/>
      <c r="AA50" s="13"/>
      <c r="AB50" s="10"/>
      <c r="AC50" s="10"/>
      <c r="AD50" s="12"/>
      <c r="AE50" s="12"/>
      <c r="AF50" s="10"/>
      <c r="AG50" s="10"/>
      <c r="AH50" s="14"/>
      <c r="AI50" s="14"/>
      <c r="AJ50" s="10"/>
      <c r="AK50" s="10"/>
    </row>
    <row r="51" spans="1:37" s="8" customFormat="1" ht="33.75" customHeight="1" x14ac:dyDescent="0.15">
      <c r="A51" s="129" t="s">
        <v>230</v>
      </c>
      <c r="B51" s="129"/>
      <c r="C51" s="13" t="s">
        <v>6</v>
      </c>
      <c r="D51" s="13"/>
      <c r="E51" s="13"/>
      <c r="F51" s="130">
        <f>Q38</f>
        <v>1</v>
      </c>
      <c r="G51" s="130"/>
      <c r="H51" s="130"/>
      <c r="I51" s="130" t="s">
        <v>172</v>
      </c>
      <c r="J51" s="130"/>
      <c r="K51" s="130">
        <f>J38</f>
        <v>4</v>
      </c>
      <c r="L51" s="130"/>
      <c r="M51" s="130"/>
      <c r="N51" s="130" t="s">
        <v>11</v>
      </c>
      <c r="O51" s="130"/>
      <c r="P51" s="130">
        <f>F51/K51</f>
        <v>0.25</v>
      </c>
      <c r="Q51" s="130"/>
      <c r="R51" s="130"/>
      <c r="S51" s="13"/>
      <c r="V51" s="13"/>
      <c r="W51" s="13"/>
      <c r="X51" s="13"/>
      <c r="Y51" s="13"/>
      <c r="Z51" s="105" t="s">
        <v>169</v>
      </c>
      <c r="AA51" s="105"/>
      <c r="AB51" s="105"/>
      <c r="AC51" s="105"/>
      <c r="AD51" s="105"/>
      <c r="AE51" s="105"/>
      <c r="AF51" s="105" t="s">
        <v>170</v>
      </c>
      <c r="AG51" s="105"/>
      <c r="AH51" s="105"/>
      <c r="AI51" s="105"/>
      <c r="AJ51" s="105"/>
    </row>
    <row r="52" spans="1:37" s="8" customFormat="1" ht="33.75" customHeight="1" x14ac:dyDescent="0.2">
      <c r="A52" s="12"/>
      <c r="B52" s="12"/>
      <c r="C52" s="14"/>
      <c r="D52" s="14"/>
      <c r="E52" s="10"/>
      <c r="F52" s="10"/>
      <c r="G52" s="13"/>
      <c r="H52" s="13"/>
      <c r="I52" s="10"/>
      <c r="L52" s="10"/>
      <c r="M52" s="10"/>
      <c r="N52" s="14"/>
      <c r="O52" s="14"/>
      <c r="P52" s="13"/>
      <c r="Q52" s="13"/>
      <c r="T52" s="12"/>
      <c r="U52" s="12"/>
      <c r="V52" s="10"/>
      <c r="W52" s="10"/>
      <c r="X52" s="132">
        <f>X38</f>
        <v>0.25</v>
      </c>
      <c r="Y52" s="131"/>
      <c r="Z52" s="131"/>
      <c r="AA52" s="131"/>
      <c r="AB52" s="131"/>
      <c r="AC52" s="131"/>
      <c r="AD52" s="133"/>
      <c r="AE52" s="134">
        <f>AE38</f>
        <v>0.25</v>
      </c>
      <c r="AF52" s="131"/>
      <c r="AG52" s="131"/>
      <c r="AH52" s="131"/>
      <c r="AI52" s="131"/>
      <c r="AJ52" s="131"/>
      <c r="AK52" s="133"/>
    </row>
    <row r="53" spans="1:37" s="8" customFormat="1" ht="33.75" customHeight="1" x14ac:dyDescent="0.2">
      <c r="A53" s="12" t="s">
        <v>236</v>
      </c>
      <c r="B53" s="12"/>
      <c r="C53" s="10" t="s">
        <v>237</v>
      </c>
      <c r="D53" s="10"/>
      <c r="E53" s="10"/>
      <c r="F53" s="10"/>
      <c r="G53" s="10"/>
      <c r="H53" s="14"/>
      <c r="N53" s="10"/>
      <c r="O53" s="10"/>
      <c r="P53" s="10"/>
      <c r="Q53" s="10"/>
      <c r="R53" s="13"/>
      <c r="S53" s="13"/>
      <c r="T53" s="13"/>
      <c r="U53" s="12"/>
      <c r="V53" s="12"/>
      <c r="W53" s="10"/>
      <c r="X53" s="10"/>
      <c r="Y53" s="10"/>
      <c r="Z53" s="14"/>
      <c r="AA53" s="13"/>
      <c r="AB53" s="10"/>
      <c r="AC53" s="10"/>
      <c r="AD53" s="12"/>
      <c r="AE53" s="12"/>
      <c r="AF53" s="10"/>
      <c r="AG53" s="10"/>
      <c r="AH53" s="14"/>
      <c r="AI53" s="14"/>
      <c r="AJ53" s="10"/>
      <c r="AK53" s="10"/>
    </row>
    <row r="54" spans="1:37" s="8" customFormat="1" ht="33.75" customHeight="1" x14ac:dyDescent="0.15">
      <c r="A54" s="129" t="s">
        <v>231</v>
      </c>
      <c r="B54" s="129"/>
      <c r="C54" s="13" t="s">
        <v>6</v>
      </c>
      <c r="D54" s="13"/>
      <c r="E54" s="13"/>
      <c r="F54" s="130">
        <f ca="1">Q39</f>
        <v>14</v>
      </c>
      <c r="G54" s="130"/>
      <c r="H54" s="130"/>
      <c r="I54" s="130" t="s">
        <v>172</v>
      </c>
      <c r="J54" s="130"/>
      <c r="K54" s="130">
        <f>J39</f>
        <v>20</v>
      </c>
      <c r="L54" s="130"/>
      <c r="M54" s="130"/>
      <c r="N54" s="130" t="s">
        <v>11</v>
      </c>
      <c r="O54" s="130"/>
      <c r="P54" s="130">
        <f ca="1">F54/K54</f>
        <v>0.7</v>
      </c>
      <c r="Q54" s="130"/>
      <c r="R54" s="130"/>
      <c r="S54" s="13"/>
      <c r="V54" s="13"/>
      <c r="W54" s="13"/>
      <c r="X54" s="13"/>
      <c r="Y54" s="13"/>
      <c r="Z54" s="105" t="s">
        <v>169</v>
      </c>
      <c r="AA54" s="105"/>
      <c r="AB54" s="105"/>
      <c r="AC54" s="105"/>
      <c r="AD54" s="105"/>
      <c r="AE54" s="105"/>
      <c r="AF54" s="105" t="s">
        <v>170</v>
      </c>
      <c r="AG54" s="105"/>
      <c r="AH54" s="105"/>
      <c r="AI54" s="105"/>
      <c r="AJ54" s="105"/>
    </row>
    <row r="55" spans="1:37" s="8" customFormat="1" ht="33.75" customHeight="1" x14ac:dyDescent="0.2">
      <c r="A55" s="12"/>
      <c r="B55" s="12"/>
      <c r="C55" s="14"/>
      <c r="D55" s="14"/>
      <c r="E55" s="10"/>
      <c r="F55" s="10"/>
      <c r="G55" s="13"/>
      <c r="H55" s="13"/>
      <c r="I55" s="10"/>
      <c r="L55" s="10"/>
      <c r="M55" s="10"/>
      <c r="N55" s="14"/>
      <c r="O55" s="14"/>
      <c r="P55" s="13"/>
      <c r="Q55" s="13"/>
      <c r="T55" s="12"/>
      <c r="U55" s="12"/>
      <c r="V55" s="10"/>
      <c r="W55" s="10"/>
      <c r="X55" s="132">
        <f ca="1">X39</f>
        <v>0.7</v>
      </c>
      <c r="Y55" s="131"/>
      <c r="Z55" s="131"/>
      <c r="AA55" s="131"/>
      <c r="AB55" s="131"/>
      <c r="AC55" s="131"/>
      <c r="AD55" s="133"/>
      <c r="AE55" s="134">
        <f ca="1">AE39</f>
        <v>0.7</v>
      </c>
      <c r="AF55" s="131"/>
      <c r="AG55" s="131"/>
      <c r="AH55" s="131"/>
      <c r="AI55" s="131"/>
      <c r="AJ55" s="131"/>
      <c r="AK55" s="133"/>
    </row>
    <row r="56" spans="1:37" ht="24.95" customHeight="1" x14ac:dyDescent="0.2">
      <c r="A56" s="6"/>
      <c r="Q56" s="7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</sheetData>
  <mergeCells count="118">
    <mergeCell ref="AI1:AJ1"/>
    <mergeCell ref="AI29:AJ29"/>
    <mergeCell ref="J2:K2"/>
    <mergeCell ref="B6:I6"/>
    <mergeCell ref="J6:P6"/>
    <mergeCell ref="AE15:AK15"/>
    <mergeCell ref="A14:B14"/>
    <mergeCell ref="A17:B17"/>
    <mergeCell ref="A20:B20"/>
    <mergeCell ref="X15:AD15"/>
    <mergeCell ref="Q6:W6"/>
    <mergeCell ref="X6:AD6"/>
    <mergeCell ref="AE6:AK6"/>
    <mergeCell ref="AE7:AK7"/>
    <mergeCell ref="AE8:AK8"/>
    <mergeCell ref="AE9:AK9"/>
    <mergeCell ref="AE10:AK10"/>
    <mergeCell ref="AE11:AK11"/>
    <mergeCell ref="A23:B23"/>
    <mergeCell ref="B8:I8"/>
    <mergeCell ref="J8:P8"/>
    <mergeCell ref="Q8:W8"/>
    <mergeCell ref="X8:AD8"/>
    <mergeCell ref="B9:I9"/>
    <mergeCell ref="J9:P9"/>
    <mergeCell ref="Q9:W9"/>
    <mergeCell ref="X9:AD9"/>
    <mergeCell ref="B7:I7"/>
    <mergeCell ref="J7:P7"/>
    <mergeCell ref="Q7:W7"/>
    <mergeCell ref="X7:AD7"/>
    <mergeCell ref="X24:AD24"/>
    <mergeCell ref="AE24:AK24"/>
    <mergeCell ref="X27:AD27"/>
    <mergeCell ref="AE27:AK27"/>
    <mergeCell ref="X18:AD18"/>
    <mergeCell ref="AE18:AK18"/>
    <mergeCell ref="X21:AD21"/>
    <mergeCell ref="AE21:AK21"/>
    <mergeCell ref="B10:I10"/>
    <mergeCell ref="J10:P10"/>
    <mergeCell ref="Q10:W10"/>
    <mergeCell ref="X10:AD10"/>
    <mergeCell ref="B11:I11"/>
    <mergeCell ref="J11:P11"/>
    <mergeCell ref="Q11:W11"/>
    <mergeCell ref="X11:AD11"/>
    <mergeCell ref="A26:B26"/>
    <mergeCell ref="AE34:AK34"/>
    <mergeCell ref="B35:I35"/>
    <mergeCell ref="J35:P35"/>
    <mergeCell ref="Q35:W35"/>
    <mergeCell ref="X35:AD35"/>
    <mergeCell ref="AE35:AK35"/>
    <mergeCell ref="B34:I34"/>
    <mergeCell ref="J34:P34"/>
    <mergeCell ref="Q34:W34"/>
    <mergeCell ref="X34:AD34"/>
    <mergeCell ref="AE36:AK36"/>
    <mergeCell ref="B37:I37"/>
    <mergeCell ref="J37:P37"/>
    <mergeCell ref="Q37:W37"/>
    <mergeCell ref="X37:AD37"/>
    <mergeCell ref="AE37:AK37"/>
    <mergeCell ref="B36:I36"/>
    <mergeCell ref="J36:P36"/>
    <mergeCell ref="Q36:W36"/>
    <mergeCell ref="X36:AD36"/>
    <mergeCell ref="A45:B45"/>
    <mergeCell ref="N45:O45"/>
    <mergeCell ref="P45:R45"/>
    <mergeCell ref="AE38:AK38"/>
    <mergeCell ref="B39:I39"/>
    <mergeCell ref="J39:P39"/>
    <mergeCell ref="Q39:W39"/>
    <mergeCell ref="X39:AD39"/>
    <mergeCell ref="AE39:AK39"/>
    <mergeCell ref="B38:I38"/>
    <mergeCell ref="J38:P38"/>
    <mergeCell ref="Q38:W38"/>
    <mergeCell ref="X38:AD38"/>
    <mergeCell ref="A42:B42"/>
    <mergeCell ref="A54:B54"/>
    <mergeCell ref="F51:H51"/>
    <mergeCell ref="I51:J51"/>
    <mergeCell ref="K51:M51"/>
    <mergeCell ref="N51:O51"/>
    <mergeCell ref="P51:R51"/>
    <mergeCell ref="F54:H54"/>
    <mergeCell ref="P54:R54"/>
    <mergeCell ref="X46:AD46"/>
    <mergeCell ref="A48:B48"/>
    <mergeCell ref="X49:AD49"/>
    <mergeCell ref="F48:H48"/>
    <mergeCell ref="I48:J48"/>
    <mergeCell ref="K48:M48"/>
    <mergeCell ref="N48:O48"/>
    <mergeCell ref="P48:R48"/>
    <mergeCell ref="I54:J54"/>
    <mergeCell ref="K54:M54"/>
    <mergeCell ref="N54:O54"/>
    <mergeCell ref="A51:B51"/>
    <mergeCell ref="X55:AD55"/>
    <mergeCell ref="AE55:AK55"/>
    <mergeCell ref="F42:H42"/>
    <mergeCell ref="I42:J42"/>
    <mergeCell ref="K42:M42"/>
    <mergeCell ref="N42:O42"/>
    <mergeCell ref="P42:R42"/>
    <mergeCell ref="F45:H45"/>
    <mergeCell ref="I45:J45"/>
    <mergeCell ref="K45:M45"/>
    <mergeCell ref="X52:AD52"/>
    <mergeCell ref="AE52:AK52"/>
    <mergeCell ref="AE46:AK46"/>
    <mergeCell ref="AE49:AK49"/>
    <mergeCell ref="X43:AD43"/>
    <mergeCell ref="AE43:AK43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6">
    <tabColor indexed="10"/>
  </sheetPr>
  <dimension ref="A1:AK95"/>
  <sheetViews>
    <sheetView workbookViewId="0">
      <selection activeCell="AI2" sqref="AI2"/>
    </sheetView>
  </sheetViews>
  <sheetFormatPr defaultRowHeight="17.25" x14ac:dyDescent="0.2"/>
  <cols>
    <col min="1" max="37" width="1.69921875" customWidth="1"/>
  </cols>
  <sheetData>
    <row r="1" spans="1:37" ht="24.95" customHeight="1" x14ac:dyDescent="0.2">
      <c r="D1" s="1" t="s">
        <v>173</v>
      </c>
      <c r="AG1" s="2" t="s">
        <v>0</v>
      </c>
      <c r="AH1" s="2"/>
      <c r="AI1" s="126">
        <v>6</v>
      </c>
      <c r="AJ1" s="126"/>
    </row>
    <row r="2" spans="1:37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ht="33.75" customHeight="1" x14ac:dyDescent="0.2">
      <c r="A4" s="159">
        <v>1</v>
      </c>
      <c r="B4" s="160"/>
      <c r="C4" s="8"/>
      <c r="D4" s="102" t="s">
        <v>174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109"/>
      <c r="S4" s="8"/>
      <c r="T4" s="155">
        <v>2</v>
      </c>
      <c r="U4" s="157"/>
      <c r="V4" s="8"/>
      <c r="W4" s="102" t="s">
        <v>175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30"/>
      <c r="AJ4" s="30"/>
      <c r="AK4" s="8"/>
    </row>
    <row r="5" spans="1:37" ht="33.75" customHeight="1" x14ac:dyDescent="0.2">
      <c r="A5" s="83"/>
      <c r="B5" s="83"/>
      <c r="C5" s="102" t="s">
        <v>176</v>
      </c>
      <c r="D5" s="10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R5" s="109"/>
      <c r="S5" s="8"/>
      <c r="T5" s="8"/>
      <c r="U5" s="8"/>
      <c r="V5" s="102" t="s">
        <v>177</v>
      </c>
      <c r="W5" s="10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30"/>
      <c r="AJ5" s="30"/>
      <c r="AK5" s="8"/>
    </row>
    <row r="6" spans="1:37" s="8" customFormat="1" ht="33.75" customHeight="1" x14ac:dyDescent="0.2">
      <c r="A6" s="12" t="s">
        <v>9</v>
      </c>
      <c r="B6" s="12"/>
      <c r="C6" s="128">
        <f ca="1">INT(RAND()*(7-3)+3)*0.01</f>
        <v>0.06</v>
      </c>
      <c r="D6" s="128"/>
      <c r="E6" s="128"/>
      <c r="F6" s="128"/>
      <c r="G6" s="10"/>
      <c r="H6" s="14"/>
      <c r="I6" s="155"/>
      <c r="J6" s="156"/>
      <c r="K6" s="156"/>
      <c r="L6" s="156"/>
      <c r="M6" s="156"/>
      <c r="N6" s="156"/>
      <c r="O6" s="156"/>
      <c r="P6" s="156"/>
      <c r="Q6" s="157"/>
      <c r="R6" s="110"/>
      <c r="S6" s="12" t="s">
        <v>9</v>
      </c>
      <c r="T6" s="13"/>
      <c r="U6" s="158">
        <f ca="1">INT(RAND()*(10-3)+3)</f>
        <v>7</v>
      </c>
      <c r="V6" s="158"/>
      <c r="W6" s="158"/>
      <c r="X6" s="158"/>
      <c r="Y6" s="10" t="s">
        <v>238</v>
      </c>
      <c r="Z6" s="14"/>
      <c r="AA6" s="13"/>
      <c r="AB6" s="10"/>
      <c r="AC6" s="155"/>
      <c r="AD6" s="156"/>
      <c r="AE6" s="156"/>
      <c r="AF6" s="156"/>
      <c r="AG6" s="156"/>
      <c r="AH6" s="156"/>
      <c r="AI6" s="156"/>
      <c r="AJ6" s="156"/>
      <c r="AK6" s="157"/>
    </row>
    <row r="7" spans="1:37" s="8" customFormat="1" ht="33.75" customHeight="1" x14ac:dyDescent="0.2">
      <c r="A7" s="32"/>
      <c r="B7" s="3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10"/>
      <c r="S7" s="32"/>
      <c r="U7" s="10"/>
      <c r="V7" s="10"/>
      <c r="W7" s="10"/>
      <c r="X7" s="10"/>
      <c r="Y7" s="13"/>
      <c r="Z7" s="13"/>
      <c r="AA7" s="13"/>
      <c r="AB7" s="13"/>
    </row>
    <row r="8" spans="1:37" s="8" customFormat="1" ht="33.75" customHeight="1" x14ac:dyDescent="0.2">
      <c r="A8" s="12" t="s">
        <v>183</v>
      </c>
      <c r="B8" s="12"/>
      <c r="C8" s="128">
        <f ca="1">INT(RAND()*(10-7)+7)*0.01</f>
        <v>0.09</v>
      </c>
      <c r="D8" s="128"/>
      <c r="E8" s="128"/>
      <c r="F8" s="128"/>
      <c r="G8" s="13"/>
      <c r="H8" s="13"/>
      <c r="I8" s="155"/>
      <c r="J8" s="156"/>
      <c r="K8" s="156"/>
      <c r="L8" s="156"/>
      <c r="M8" s="156"/>
      <c r="N8" s="156"/>
      <c r="O8" s="156"/>
      <c r="P8" s="156"/>
      <c r="Q8" s="157"/>
      <c r="R8" s="110"/>
      <c r="S8" s="12" t="s">
        <v>183</v>
      </c>
      <c r="T8" s="13"/>
      <c r="U8" s="158">
        <f ca="1">INT(RAND()*(10-3)+3)</f>
        <v>6</v>
      </c>
      <c r="V8" s="158"/>
      <c r="W8" s="158"/>
      <c r="X8" s="158"/>
      <c r="Y8" s="10" t="s">
        <v>238</v>
      </c>
      <c r="Z8" s="14"/>
      <c r="AA8" s="13"/>
      <c r="AB8" s="10"/>
      <c r="AC8" s="155"/>
      <c r="AD8" s="156"/>
      <c r="AE8" s="156"/>
      <c r="AF8" s="156"/>
      <c r="AG8" s="156"/>
      <c r="AH8" s="156"/>
      <c r="AI8" s="156"/>
      <c r="AJ8" s="156"/>
      <c r="AK8" s="157"/>
    </row>
    <row r="9" spans="1:37" s="8" customFormat="1" ht="33.75" customHeight="1" x14ac:dyDescent="0.2">
      <c r="A9" s="12"/>
      <c r="B9" s="12"/>
      <c r="C9" s="10"/>
      <c r="D9" s="10"/>
      <c r="E9" s="10"/>
      <c r="F9" s="10"/>
      <c r="G9" s="10"/>
      <c r="H9" s="14"/>
      <c r="N9" s="10"/>
      <c r="O9" s="10"/>
      <c r="P9" s="10"/>
      <c r="Q9" s="10"/>
      <c r="R9" s="110"/>
      <c r="S9" s="12"/>
      <c r="T9" s="13"/>
      <c r="U9" s="10"/>
      <c r="V9" s="10"/>
      <c r="W9" s="10"/>
      <c r="X9" s="10"/>
      <c r="Y9" s="10"/>
      <c r="Z9" s="14"/>
      <c r="AA9" s="13"/>
      <c r="AB9" s="10"/>
      <c r="AC9" s="10"/>
      <c r="AD9" s="12"/>
      <c r="AE9" s="12"/>
      <c r="AF9" s="10"/>
      <c r="AG9" s="10"/>
      <c r="AH9" s="14"/>
      <c r="AI9" s="14"/>
      <c r="AJ9" s="10"/>
      <c r="AK9" s="10"/>
    </row>
    <row r="10" spans="1:37" s="77" customFormat="1" ht="33.75" customHeight="1" x14ac:dyDescent="0.2">
      <c r="A10" s="12" t="s">
        <v>178</v>
      </c>
      <c r="B10" s="74"/>
      <c r="C10" s="128">
        <f ca="1">INT(RAND()*(100-11)+11)*0.01</f>
        <v>0.8</v>
      </c>
      <c r="D10" s="128"/>
      <c r="E10" s="128"/>
      <c r="F10" s="128"/>
      <c r="I10" s="155"/>
      <c r="J10" s="156"/>
      <c r="K10" s="156"/>
      <c r="L10" s="156"/>
      <c r="M10" s="156"/>
      <c r="N10" s="156"/>
      <c r="O10" s="156"/>
      <c r="P10" s="156"/>
      <c r="Q10" s="157"/>
      <c r="R10" s="110"/>
      <c r="S10" s="12" t="s">
        <v>178</v>
      </c>
      <c r="T10" s="13"/>
      <c r="U10" s="158">
        <f ca="1">INT(RAND()*(100-11)+11)</f>
        <v>47</v>
      </c>
      <c r="V10" s="158"/>
      <c r="W10" s="158"/>
      <c r="X10" s="158"/>
      <c r="Y10" s="10" t="s">
        <v>238</v>
      </c>
      <c r="Z10" s="14"/>
      <c r="AA10" s="13"/>
      <c r="AB10" s="10"/>
      <c r="AC10" s="155"/>
      <c r="AD10" s="156"/>
      <c r="AE10" s="156"/>
      <c r="AF10" s="156"/>
      <c r="AG10" s="156"/>
      <c r="AH10" s="156"/>
      <c r="AI10" s="156"/>
      <c r="AJ10" s="156"/>
      <c r="AK10" s="157"/>
    </row>
    <row r="11" spans="1:37" s="77" customFormat="1" ht="33.75" customHeight="1" x14ac:dyDescent="0.2">
      <c r="A11" s="76"/>
      <c r="B11" s="76"/>
      <c r="C11" s="78"/>
      <c r="D11" s="78"/>
      <c r="E11" s="76"/>
      <c r="F11" s="76"/>
      <c r="G11" s="76"/>
      <c r="H11" s="76"/>
      <c r="K11" s="78"/>
      <c r="L11" s="76"/>
      <c r="M11" s="76"/>
      <c r="N11" s="76"/>
      <c r="O11" s="76"/>
      <c r="P11" s="76"/>
      <c r="R11" s="111"/>
      <c r="S11" s="76"/>
      <c r="T11" s="76"/>
      <c r="U11" s="78"/>
      <c r="V11" s="78"/>
      <c r="W11" s="76"/>
      <c r="X11" s="76"/>
      <c r="Y11" s="76"/>
      <c r="Z11" s="76"/>
      <c r="AA11" s="76"/>
    </row>
    <row r="12" spans="1:37" s="77" customFormat="1" ht="33.75" customHeight="1" x14ac:dyDescent="0.2">
      <c r="A12" s="76" t="s">
        <v>179</v>
      </c>
      <c r="B12" s="76"/>
      <c r="C12" s="128">
        <f ca="1">INT(RAND()*(100-11)+11)*0.01</f>
        <v>0.6</v>
      </c>
      <c r="D12" s="128"/>
      <c r="E12" s="128"/>
      <c r="F12" s="128"/>
      <c r="G12" s="76"/>
      <c r="H12" s="78"/>
      <c r="I12" s="155"/>
      <c r="J12" s="156"/>
      <c r="K12" s="156"/>
      <c r="L12" s="156"/>
      <c r="M12" s="156"/>
      <c r="N12" s="156"/>
      <c r="O12" s="156"/>
      <c r="P12" s="156"/>
      <c r="Q12" s="157"/>
      <c r="R12" s="110"/>
      <c r="S12" s="76" t="s">
        <v>179</v>
      </c>
      <c r="T12" s="13"/>
      <c r="U12" s="158">
        <f ca="1">INT(RAND()*(100-11)+11)</f>
        <v>90</v>
      </c>
      <c r="V12" s="158"/>
      <c r="W12" s="158"/>
      <c r="X12" s="158"/>
      <c r="Y12" s="10" t="s">
        <v>238</v>
      </c>
      <c r="Z12" s="14"/>
      <c r="AA12" s="13"/>
      <c r="AB12" s="10"/>
      <c r="AC12" s="155"/>
      <c r="AD12" s="156"/>
      <c r="AE12" s="156"/>
      <c r="AF12" s="156"/>
      <c r="AG12" s="156"/>
      <c r="AH12" s="156"/>
      <c r="AI12" s="156"/>
      <c r="AJ12" s="156"/>
      <c r="AK12" s="157"/>
    </row>
    <row r="13" spans="1:37" s="77" customFormat="1" ht="33.75" customHeight="1" x14ac:dyDescent="0.2">
      <c r="A13" s="74"/>
      <c r="B13" s="74"/>
      <c r="R13" s="111"/>
      <c r="S13" s="74"/>
      <c r="U13" s="76"/>
      <c r="V13" s="76"/>
      <c r="W13" s="76"/>
      <c r="X13" s="76"/>
    </row>
    <row r="14" spans="1:37" s="77" customFormat="1" ht="33.75" customHeight="1" x14ac:dyDescent="0.2">
      <c r="A14" s="76" t="s">
        <v>180</v>
      </c>
      <c r="B14" s="76"/>
      <c r="C14" s="128">
        <f ca="1">INT(RAND()*(100-11)+11)*0.01</f>
        <v>0.63</v>
      </c>
      <c r="D14" s="128"/>
      <c r="E14" s="128"/>
      <c r="F14" s="128"/>
      <c r="G14" s="76"/>
      <c r="H14" s="76"/>
      <c r="I14" s="155"/>
      <c r="J14" s="156"/>
      <c r="K14" s="156"/>
      <c r="L14" s="156"/>
      <c r="M14" s="156"/>
      <c r="N14" s="156"/>
      <c r="O14" s="156"/>
      <c r="P14" s="156"/>
      <c r="Q14" s="157"/>
      <c r="R14" s="110"/>
      <c r="S14" s="76" t="s">
        <v>180</v>
      </c>
      <c r="T14" s="13"/>
      <c r="U14" s="158">
        <f ca="1">INT(RAND()*(100-11)+11)</f>
        <v>54</v>
      </c>
      <c r="V14" s="158"/>
      <c r="W14" s="158"/>
      <c r="X14" s="158"/>
      <c r="Y14" s="10" t="s">
        <v>238</v>
      </c>
      <c r="Z14" s="14"/>
      <c r="AA14" s="13"/>
      <c r="AB14" s="10"/>
      <c r="AC14" s="155"/>
      <c r="AD14" s="156"/>
      <c r="AE14" s="156"/>
      <c r="AF14" s="156"/>
      <c r="AG14" s="156"/>
      <c r="AH14" s="156"/>
      <c r="AI14" s="156"/>
      <c r="AJ14" s="156"/>
      <c r="AK14" s="157"/>
    </row>
    <row r="15" spans="1:37" s="77" customFormat="1" ht="33.75" customHeight="1" x14ac:dyDescent="0.2">
      <c r="A15" s="76"/>
      <c r="B15" s="76"/>
      <c r="C15" s="76"/>
      <c r="D15" s="76"/>
      <c r="E15" s="76"/>
      <c r="F15" s="76"/>
      <c r="G15" s="76"/>
      <c r="H15" s="78"/>
      <c r="N15" s="76"/>
      <c r="O15" s="76"/>
      <c r="P15" s="76"/>
      <c r="Q15" s="76"/>
      <c r="R15" s="111"/>
      <c r="S15" s="76"/>
      <c r="U15" s="76"/>
      <c r="V15" s="76"/>
      <c r="W15" s="76"/>
      <c r="X15" s="76"/>
      <c r="Y15" s="76"/>
      <c r="Z15" s="78"/>
      <c r="AB15" s="76"/>
      <c r="AC15" s="76"/>
      <c r="AD15" s="76"/>
      <c r="AE15" s="76"/>
      <c r="AF15" s="76"/>
      <c r="AG15" s="76"/>
      <c r="AH15" s="78"/>
      <c r="AI15" s="78"/>
      <c r="AJ15" s="76"/>
      <c r="AK15" s="76"/>
    </row>
    <row r="16" spans="1:37" s="77" customFormat="1" ht="33.75" customHeight="1" x14ac:dyDescent="0.2">
      <c r="A16" s="76" t="s">
        <v>190</v>
      </c>
      <c r="B16" s="74"/>
      <c r="C16" s="128">
        <f ca="1">INT(RAND()*(100-11)+11)*0.01</f>
        <v>0.82000000000000006</v>
      </c>
      <c r="D16" s="128"/>
      <c r="E16" s="128"/>
      <c r="F16" s="128"/>
      <c r="I16" s="155"/>
      <c r="J16" s="156"/>
      <c r="K16" s="156"/>
      <c r="L16" s="156"/>
      <c r="M16" s="156"/>
      <c r="N16" s="156"/>
      <c r="O16" s="156"/>
      <c r="P16" s="156"/>
      <c r="Q16" s="157"/>
      <c r="R16" s="110"/>
      <c r="S16" s="76" t="s">
        <v>190</v>
      </c>
      <c r="T16" s="13"/>
      <c r="U16" s="158">
        <f ca="1">INT(RAND()*(100-11)+11)</f>
        <v>11</v>
      </c>
      <c r="V16" s="158"/>
      <c r="W16" s="158"/>
      <c r="X16" s="158"/>
      <c r="Y16" s="10" t="s">
        <v>238</v>
      </c>
      <c r="Z16" s="14"/>
      <c r="AA16" s="13"/>
      <c r="AB16" s="10"/>
      <c r="AC16" s="155"/>
      <c r="AD16" s="156"/>
      <c r="AE16" s="156"/>
      <c r="AF16" s="156"/>
      <c r="AG16" s="156"/>
      <c r="AH16" s="156"/>
      <c r="AI16" s="156"/>
      <c r="AJ16" s="156"/>
      <c r="AK16" s="157"/>
    </row>
    <row r="17" spans="1:37" s="77" customFormat="1" ht="33.75" customHeight="1" x14ac:dyDescent="0.2">
      <c r="A17" s="76"/>
      <c r="B17" s="76"/>
      <c r="C17" s="78"/>
      <c r="D17" s="78"/>
      <c r="E17" s="76"/>
      <c r="F17" s="76"/>
      <c r="G17" s="76"/>
      <c r="H17" s="76"/>
      <c r="K17" s="78"/>
      <c r="L17" s="76"/>
      <c r="M17" s="76"/>
      <c r="N17" s="76"/>
      <c r="O17" s="76"/>
      <c r="P17" s="76"/>
      <c r="R17" s="111"/>
      <c r="S17" s="76"/>
      <c r="T17" s="76"/>
      <c r="U17" s="78"/>
      <c r="V17" s="78"/>
      <c r="W17" s="76"/>
      <c r="X17" s="76"/>
      <c r="Y17" s="76"/>
      <c r="Z17" s="76"/>
      <c r="AA17" s="76"/>
    </row>
    <row r="18" spans="1:37" s="77" customFormat="1" ht="33.75" customHeight="1" x14ac:dyDescent="0.2">
      <c r="A18" s="76" t="s">
        <v>192</v>
      </c>
      <c r="B18" s="76"/>
      <c r="C18" s="128">
        <f ca="1">INT(RAND()*(100-11)+11)*0.01+1</f>
        <v>1.81</v>
      </c>
      <c r="D18" s="128"/>
      <c r="E18" s="128"/>
      <c r="F18" s="128"/>
      <c r="G18" s="76"/>
      <c r="H18" s="78"/>
      <c r="I18" s="155"/>
      <c r="J18" s="156"/>
      <c r="K18" s="156"/>
      <c r="L18" s="156"/>
      <c r="M18" s="156"/>
      <c r="N18" s="156"/>
      <c r="O18" s="156"/>
      <c r="P18" s="156"/>
      <c r="Q18" s="157"/>
      <c r="R18" s="110"/>
      <c r="S18" s="76" t="s">
        <v>192</v>
      </c>
      <c r="T18" s="13"/>
      <c r="U18" s="158">
        <f ca="1">INT(RAND()*(100-11)+11)+100</f>
        <v>149</v>
      </c>
      <c r="V18" s="158"/>
      <c r="W18" s="158"/>
      <c r="X18" s="158"/>
      <c r="Y18" s="10" t="s">
        <v>238</v>
      </c>
      <c r="Z18" s="14"/>
      <c r="AA18" s="13"/>
      <c r="AB18" s="10"/>
      <c r="AC18" s="155"/>
      <c r="AD18" s="156"/>
      <c r="AE18" s="156"/>
      <c r="AF18" s="156"/>
      <c r="AG18" s="156"/>
      <c r="AH18" s="156"/>
      <c r="AI18" s="156"/>
      <c r="AJ18" s="156"/>
      <c r="AK18" s="157"/>
    </row>
    <row r="19" spans="1:37" s="77" customFormat="1" ht="33.75" customHeight="1" x14ac:dyDescent="0.2">
      <c r="A19" s="74"/>
      <c r="B19" s="74"/>
      <c r="R19" s="111"/>
      <c r="S19" s="74"/>
      <c r="U19" s="76"/>
      <c r="V19" s="76"/>
      <c r="W19" s="76"/>
      <c r="X19" s="76"/>
    </row>
    <row r="20" spans="1:37" s="77" customFormat="1" ht="33.75" customHeight="1" x14ac:dyDescent="0.2">
      <c r="A20" s="76" t="s">
        <v>198</v>
      </c>
      <c r="B20" s="76"/>
      <c r="C20" s="128">
        <f ca="1">INT(RAND()*(100-11)+11)*0.01+1</f>
        <v>1.31</v>
      </c>
      <c r="D20" s="128"/>
      <c r="E20" s="128"/>
      <c r="F20" s="128"/>
      <c r="G20" s="76"/>
      <c r="H20" s="76"/>
      <c r="I20" s="155"/>
      <c r="J20" s="156"/>
      <c r="K20" s="156"/>
      <c r="L20" s="156"/>
      <c r="M20" s="156"/>
      <c r="N20" s="156"/>
      <c r="O20" s="156"/>
      <c r="P20" s="156"/>
      <c r="Q20" s="157"/>
      <c r="R20" s="110"/>
      <c r="S20" s="76" t="s">
        <v>198</v>
      </c>
      <c r="T20" s="13"/>
      <c r="U20" s="158">
        <f ca="1">INT(RAND()*(100-11)+11)+100</f>
        <v>121</v>
      </c>
      <c r="V20" s="158"/>
      <c r="W20" s="158"/>
      <c r="X20" s="158"/>
      <c r="Y20" s="10" t="s">
        <v>238</v>
      </c>
      <c r="Z20" s="14"/>
      <c r="AA20" s="13"/>
      <c r="AB20" s="10"/>
      <c r="AC20" s="155"/>
      <c r="AD20" s="156"/>
      <c r="AE20" s="156"/>
      <c r="AF20" s="156"/>
      <c r="AG20" s="156"/>
      <c r="AH20" s="156"/>
      <c r="AI20" s="156"/>
      <c r="AJ20" s="156"/>
      <c r="AK20" s="157"/>
    </row>
    <row r="21" spans="1:37" s="77" customFormat="1" ht="33.75" customHeight="1" x14ac:dyDescent="0.2">
      <c r="A21" s="76"/>
      <c r="B21" s="76"/>
      <c r="C21" s="76"/>
      <c r="D21" s="76"/>
      <c r="E21" s="76"/>
      <c r="F21" s="76"/>
      <c r="G21" s="76"/>
      <c r="H21" s="78"/>
      <c r="N21" s="76"/>
      <c r="O21" s="76"/>
      <c r="P21" s="76"/>
      <c r="Q21" s="76"/>
      <c r="R21" s="111"/>
      <c r="S21" s="76"/>
      <c r="U21" s="76"/>
      <c r="V21" s="76"/>
      <c r="W21" s="76"/>
      <c r="X21" s="76"/>
      <c r="Y21" s="76"/>
      <c r="Z21" s="78"/>
      <c r="AB21" s="76"/>
      <c r="AC21" s="76"/>
      <c r="AD21" s="76"/>
      <c r="AE21" s="76"/>
      <c r="AF21" s="76"/>
      <c r="AG21" s="76"/>
      <c r="AH21" s="78"/>
      <c r="AI21" s="78"/>
      <c r="AJ21" s="76"/>
      <c r="AK21" s="76"/>
    </row>
    <row r="22" spans="1:37" s="77" customFormat="1" ht="33.75" customHeight="1" x14ac:dyDescent="0.2">
      <c r="A22" s="76" t="s">
        <v>199</v>
      </c>
      <c r="B22" s="74"/>
      <c r="C22" s="128">
        <f ca="1">INT(RAND()*(1000-101)+11)*0.001</f>
        <v>0.42599999999999999</v>
      </c>
      <c r="D22" s="128"/>
      <c r="E22" s="128"/>
      <c r="F22" s="128"/>
      <c r="I22" s="155"/>
      <c r="J22" s="156"/>
      <c r="K22" s="156"/>
      <c r="L22" s="156"/>
      <c r="M22" s="156"/>
      <c r="N22" s="156"/>
      <c r="O22" s="156"/>
      <c r="P22" s="156"/>
      <c r="Q22" s="157"/>
      <c r="R22" s="110"/>
      <c r="S22" s="76" t="s">
        <v>199</v>
      </c>
      <c r="T22" s="13"/>
      <c r="U22" s="158">
        <f ca="1">INT(RAND()*(1000-101)+11)*0.1</f>
        <v>55.5</v>
      </c>
      <c r="V22" s="158"/>
      <c r="W22" s="158"/>
      <c r="X22" s="158"/>
      <c r="Y22" s="10" t="s">
        <v>238</v>
      </c>
      <c r="Z22" s="14"/>
      <c r="AA22" s="13"/>
      <c r="AB22" s="10"/>
      <c r="AC22" s="155"/>
      <c r="AD22" s="156"/>
      <c r="AE22" s="156"/>
      <c r="AF22" s="156"/>
      <c r="AG22" s="156"/>
      <c r="AH22" s="156"/>
      <c r="AI22" s="156"/>
      <c r="AJ22" s="156"/>
      <c r="AK22" s="157"/>
    </row>
    <row r="23" spans="1:37" s="77" customFormat="1" ht="33.75" customHeight="1" x14ac:dyDescent="0.2">
      <c r="A23" s="76"/>
      <c r="B23" s="76"/>
      <c r="C23" s="78"/>
      <c r="D23" s="78"/>
      <c r="E23" s="76"/>
      <c r="F23" s="76"/>
      <c r="G23" s="76"/>
      <c r="H23" s="76"/>
      <c r="K23" s="78"/>
      <c r="L23" s="76"/>
      <c r="M23" s="76"/>
      <c r="N23" s="76"/>
      <c r="O23" s="76"/>
      <c r="P23" s="76"/>
      <c r="R23" s="111"/>
      <c r="S23" s="76"/>
      <c r="T23" s="76"/>
      <c r="U23" s="78"/>
      <c r="V23" s="78"/>
      <c r="W23" s="76"/>
      <c r="X23" s="76"/>
      <c r="Y23" s="76"/>
      <c r="Z23" s="76"/>
      <c r="AA23" s="76"/>
    </row>
    <row r="24" spans="1:37" s="77" customFormat="1" ht="33.75" customHeight="1" x14ac:dyDescent="0.2">
      <c r="A24" s="76" t="s">
        <v>200</v>
      </c>
      <c r="B24" s="76"/>
      <c r="C24" s="128">
        <f ca="1">INT(RAND()*(1000-101)+11)*0.001+1</f>
        <v>1.8439999999999999</v>
      </c>
      <c r="D24" s="128"/>
      <c r="E24" s="128"/>
      <c r="F24" s="128"/>
      <c r="G24" s="76"/>
      <c r="H24" s="78"/>
      <c r="I24" s="155"/>
      <c r="J24" s="156"/>
      <c r="K24" s="156"/>
      <c r="L24" s="156"/>
      <c r="M24" s="156"/>
      <c r="N24" s="156"/>
      <c r="O24" s="156"/>
      <c r="P24" s="156"/>
      <c r="Q24" s="157"/>
      <c r="R24" s="110"/>
      <c r="S24" s="76" t="s">
        <v>200</v>
      </c>
      <c r="T24" s="13"/>
      <c r="U24" s="158">
        <f ca="1">INT(RAND()*(1000-101)+11)*0.1+100</f>
        <v>139.9</v>
      </c>
      <c r="V24" s="158"/>
      <c r="W24" s="158"/>
      <c r="X24" s="158"/>
      <c r="Y24" s="10" t="s">
        <v>238</v>
      </c>
      <c r="Z24" s="14"/>
      <c r="AA24" s="13"/>
      <c r="AB24" s="10"/>
      <c r="AC24" s="155"/>
      <c r="AD24" s="156"/>
      <c r="AE24" s="156"/>
      <c r="AF24" s="156"/>
      <c r="AG24" s="156"/>
      <c r="AH24" s="156"/>
      <c r="AI24" s="156"/>
      <c r="AJ24" s="156"/>
      <c r="AK24" s="157"/>
    </row>
    <row r="25" spans="1:37" s="77" customFormat="1" ht="33.75" customHeight="1" x14ac:dyDescent="0.2">
      <c r="A25" s="74"/>
      <c r="B25" s="74"/>
      <c r="R25" s="111"/>
    </row>
    <row r="26" spans="1:37" ht="24.95" customHeight="1" x14ac:dyDescent="0.2">
      <c r="D26" s="1" t="str">
        <f>IF(D1="","",D1)</f>
        <v>割合③</v>
      </c>
      <c r="AG26" s="2" t="str">
        <f>IF(AG1="","",AG1)</f>
        <v>№</v>
      </c>
      <c r="AH26" s="2"/>
      <c r="AI26" s="126">
        <f>IF(AI1="","",AI1)</f>
        <v>6</v>
      </c>
      <c r="AJ26" s="126"/>
    </row>
    <row r="27" spans="1:37" ht="21.75" customHeight="1" x14ac:dyDescent="0.2">
      <c r="E27" s="11" t="s">
        <v>5</v>
      </c>
      <c r="F27" s="9"/>
      <c r="G27" s="9"/>
      <c r="Q27" s="15" t="str">
        <f>IF(Q2="","",Q2)</f>
        <v>名前</v>
      </c>
      <c r="R27" s="16"/>
      <c r="S27" s="16"/>
      <c r="T27" s="16"/>
      <c r="U27" s="16" t="str">
        <f>IF(U2="","",U2)</f>
        <v/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7" ht="24.95" customHeight="1" x14ac:dyDescent="0.2">
      <c r="A28" s="6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7" ht="33.75" customHeight="1" x14ac:dyDescent="0.2">
      <c r="A29" s="159">
        <v>1</v>
      </c>
      <c r="B29" s="160"/>
      <c r="C29" s="8"/>
      <c r="D29" s="102" t="s">
        <v>174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7"/>
      <c r="R29" s="109"/>
      <c r="S29" s="8"/>
      <c r="T29" s="155">
        <v>2</v>
      </c>
      <c r="U29" s="157"/>
      <c r="V29" s="8"/>
      <c r="W29" s="102" t="s">
        <v>175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30"/>
      <c r="AJ29" s="30"/>
      <c r="AK29" s="8"/>
    </row>
    <row r="30" spans="1:37" ht="33.75" customHeight="1" x14ac:dyDescent="0.2">
      <c r="A30" s="83"/>
      <c r="B30" s="83"/>
      <c r="C30" s="102" t="s">
        <v>176</v>
      </c>
      <c r="D30" s="10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7"/>
      <c r="R30" s="109"/>
      <c r="S30" s="8"/>
      <c r="T30" s="8"/>
      <c r="U30" s="8"/>
      <c r="V30" s="102" t="s">
        <v>177</v>
      </c>
      <c r="W30" s="102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0"/>
      <c r="AJ30" s="30"/>
      <c r="AK30" s="8"/>
    </row>
    <row r="31" spans="1:37" s="8" customFormat="1" ht="33.75" customHeight="1" x14ac:dyDescent="0.2">
      <c r="A31" s="12" t="s">
        <v>9</v>
      </c>
      <c r="B31" s="12"/>
      <c r="C31" s="128">
        <f ca="1">C6</f>
        <v>0.06</v>
      </c>
      <c r="D31" s="128"/>
      <c r="E31" s="128"/>
      <c r="F31" s="128"/>
      <c r="G31" s="10"/>
      <c r="H31" s="14"/>
      <c r="I31" s="112"/>
      <c r="J31" s="21"/>
      <c r="K31" s="131">
        <f ca="1">C31*100</f>
        <v>6</v>
      </c>
      <c r="L31" s="131"/>
      <c r="M31" s="131"/>
      <c r="N31" s="131"/>
      <c r="O31" s="21" t="s">
        <v>238</v>
      </c>
      <c r="P31" s="21"/>
      <c r="Q31" s="81"/>
      <c r="R31" s="110"/>
      <c r="S31" s="12" t="s">
        <v>9</v>
      </c>
      <c r="T31" s="13"/>
      <c r="U31" s="161">
        <f ca="1">U6</f>
        <v>7</v>
      </c>
      <c r="V31" s="161"/>
      <c r="W31" s="161"/>
      <c r="X31" s="161"/>
      <c r="Y31" s="10" t="s">
        <v>238</v>
      </c>
      <c r="Z31" s="14"/>
      <c r="AA31" s="13"/>
      <c r="AB31" s="10"/>
      <c r="AC31" s="132">
        <f ca="1">U31%</f>
        <v>7.0000000000000007E-2</v>
      </c>
      <c r="AD31" s="131"/>
      <c r="AE31" s="131"/>
      <c r="AF31" s="131"/>
      <c r="AG31" s="131"/>
      <c r="AH31" s="131"/>
      <c r="AI31" s="131"/>
      <c r="AJ31" s="131"/>
      <c r="AK31" s="133"/>
    </row>
    <row r="32" spans="1:37" s="8" customFormat="1" ht="33.75" customHeight="1" x14ac:dyDescent="0.2">
      <c r="A32" s="32"/>
      <c r="B32" s="32"/>
      <c r="C32" s="13"/>
      <c r="D32" s="13"/>
      <c r="E32" s="13"/>
      <c r="F32" s="13"/>
      <c r="G32" s="13"/>
      <c r="H32" s="13"/>
      <c r="I32" s="23"/>
      <c r="J32" s="23"/>
      <c r="K32" s="23"/>
      <c r="L32" s="23"/>
      <c r="M32" s="23"/>
      <c r="N32" s="23"/>
      <c r="O32" s="23"/>
      <c r="P32" s="23"/>
      <c r="Q32" s="23"/>
      <c r="R32" s="110"/>
      <c r="S32" s="32"/>
      <c r="U32" s="96"/>
      <c r="V32" s="96"/>
      <c r="W32" s="96"/>
      <c r="X32" s="96"/>
      <c r="Y32" s="13"/>
      <c r="Z32" s="13"/>
      <c r="AA32" s="13"/>
      <c r="AB32" s="1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1:37" s="8" customFormat="1" ht="33.75" customHeight="1" x14ac:dyDescent="0.2">
      <c r="A33" s="12" t="s">
        <v>183</v>
      </c>
      <c r="B33" s="12"/>
      <c r="C33" s="128">
        <f ca="1">C8</f>
        <v>0.09</v>
      </c>
      <c r="D33" s="128"/>
      <c r="E33" s="128"/>
      <c r="F33" s="128"/>
      <c r="G33" s="13"/>
      <c r="H33" s="13"/>
      <c r="I33" s="112"/>
      <c r="J33" s="21"/>
      <c r="K33" s="131">
        <f ca="1">C33*100</f>
        <v>9</v>
      </c>
      <c r="L33" s="131"/>
      <c r="M33" s="131"/>
      <c r="N33" s="131"/>
      <c r="O33" s="21" t="s">
        <v>238</v>
      </c>
      <c r="P33" s="21"/>
      <c r="Q33" s="81"/>
      <c r="R33" s="110"/>
      <c r="S33" s="12" t="s">
        <v>183</v>
      </c>
      <c r="T33" s="13"/>
      <c r="U33" s="161">
        <f ca="1">U8</f>
        <v>6</v>
      </c>
      <c r="V33" s="161"/>
      <c r="W33" s="161"/>
      <c r="X33" s="161"/>
      <c r="Y33" s="10" t="s">
        <v>238</v>
      </c>
      <c r="Z33" s="14"/>
      <c r="AA33" s="13"/>
      <c r="AB33" s="10"/>
      <c r="AC33" s="132">
        <f ca="1">U33%</f>
        <v>0.06</v>
      </c>
      <c r="AD33" s="131"/>
      <c r="AE33" s="131"/>
      <c r="AF33" s="131"/>
      <c r="AG33" s="131"/>
      <c r="AH33" s="131"/>
      <c r="AI33" s="131"/>
      <c r="AJ33" s="131"/>
      <c r="AK33" s="133"/>
    </row>
    <row r="34" spans="1:37" s="8" customFormat="1" ht="33.75" customHeight="1" x14ac:dyDescent="0.2">
      <c r="A34" s="12"/>
      <c r="B34" s="12"/>
      <c r="C34" s="10"/>
      <c r="D34" s="10"/>
      <c r="E34" s="10"/>
      <c r="F34" s="10"/>
      <c r="G34" s="10"/>
      <c r="H34" s="14"/>
      <c r="I34" s="23"/>
      <c r="J34" s="23"/>
      <c r="K34" s="23"/>
      <c r="L34" s="23"/>
      <c r="M34" s="23"/>
      <c r="N34" s="22"/>
      <c r="O34" s="22"/>
      <c r="P34" s="22"/>
      <c r="Q34" s="22"/>
      <c r="R34" s="110"/>
      <c r="S34" s="12"/>
      <c r="T34" s="13"/>
      <c r="U34" s="96"/>
      <c r="V34" s="96"/>
      <c r="W34" s="96"/>
      <c r="X34" s="96"/>
      <c r="Y34" s="10"/>
      <c r="Z34" s="14"/>
      <c r="AA34" s="13"/>
      <c r="AB34" s="10"/>
      <c r="AC34" s="22"/>
      <c r="AD34" s="22"/>
      <c r="AE34" s="22"/>
      <c r="AF34" s="22"/>
      <c r="AG34" s="22"/>
      <c r="AH34" s="75"/>
      <c r="AI34" s="75"/>
      <c r="AJ34" s="22"/>
      <c r="AK34" s="22"/>
    </row>
    <row r="35" spans="1:37" s="77" customFormat="1" ht="33.75" customHeight="1" x14ac:dyDescent="0.2">
      <c r="A35" s="12" t="s">
        <v>178</v>
      </c>
      <c r="B35" s="74"/>
      <c r="C35" s="128">
        <f ca="1">C10</f>
        <v>0.8</v>
      </c>
      <c r="D35" s="128"/>
      <c r="E35" s="128"/>
      <c r="F35" s="128"/>
      <c r="I35" s="112"/>
      <c r="J35" s="21"/>
      <c r="K35" s="131">
        <f ca="1">C35*100</f>
        <v>80</v>
      </c>
      <c r="L35" s="131"/>
      <c r="M35" s="131"/>
      <c r="N35" s="131"/>
      <c r="O35" s="21" t="s">
        <v>238</v>
      </c>
      <c r="P35" s="21"/>
      <c r="Q35" s="81"/>
      <c r="R35" s="110"/>
      <c r="S35" s="12" t="s">
        <v>178</v>
      </c>
      <c r="T35" s="13"/>
      <c r="U35" s="161">
        <f ca="1">U10</f>
        <v>47</v>
      </c>
      <c r="V35" s="161"/>
      <c r="W35" s="161"/>
      <c r="X35" s="161"/>
      <c r="Y35" s="10" t="s">
        <v>238</v>
      </c>
      <c r="Z35" s="14"/>
      <c r="AA35" s="13"/>
      <c r="AB35" s="10"/>
      <c r="AC35" s="132">
        <f ca="1">U35%</f>
        <v>0.47</v>
      </c>
      <c r="AD35" s="131"/>
      <c r="AE35" s="131"/>
      <c r="AF35" s="131"/>
      <c r="AG35" s="131"/>
      <c r="AH35" s="131"/>
      <c r="AI35" s="131"/>
      <c r="AJ35" s="131"/>
      <c r="AK35" s="133"/>
    </row>
    <row r="36" spans="1:37" s="77" customFormat="1" ht="33.75" customHeight="1" x14ac:dyDescent="0.2">
      <c r="A36" s="76"/>
      <c r="B36" s="76"/>
      <c r="C36" s="78"/>
      <c r="D36" s="78"/>
      <c r="E36" s="76"/>
      <c r="F36" s="76"/>
      <c r="G36" s="76"/>
      <c r="H36" s="76"/>
      <c r="I36" s="23"/>
      <c r="J36" s="23"/>
      <c r="K36" s="75"/>
      <c r="L36" s="22"/>
      <c r="M36" s="22"/>
      <c r="N36" s="22"/>
      <c r="O36" s="22"/>
      <c r="P36" s="22"/>
      <c r="Q36" s="23"/>
      <c r="R36" s="111"/>
      <c r="S36" s="76"/>
      <c r="T36" s="76"/>
      <c r="U36" s="113"/>
      <c r="V36" s="113"/>
      <c r="W36" s="114"/>
      <c r="X36" s="114"/>
      <c r="Y36" s="76"/>
      <c r="Z36" s="76"/>
      <c r="AA36" s="76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1:37" s="77" customFormat="1" ht="33.75" customHeight="1" x14ac:dyDescent="0.2">
      <c r="A37" s="76" t="s">
        <v>179</v>
      </c>
      <c r="B37" s="76"/>
      <c r="C37" s="128">
        <f ca="1">C12</f>
        <v>0.6</v>
      </c>
      <c r="D37" s="128"/>
      <c r="E37" s="128"/>
      <c r="F37" s="128"/>
      <c r="G37" s="76"/>
      <c r="H37" s="78"/>
      <c r="I37" s="112"/>
      <c r="J37" s="21"/>
      <c r="K37" s="131">
        <f ca="1">C37*100</f>
        <v>60</v>
      </c>
      <c r="L37" s="131"/>
      <c r="M37" s="131"/>
      <c r="N37" s="131"/>
      <c r="O37" s="21" t="s">
        <v>238</v>
      </c>
      <c r="P37" s="21"/>
      <c r="Q37" s="81"/>
      <c r="R37" s="110"/>
      <c r="S37" s="76" t="s">
        <v>179</v>
      </c>
      <c r="T37" s="13"/>
      <c r="U37" s="161">
        <f ca="1">U12</f>
        <v>90</v>
      </c>
      <c r="V37" s="161"/>
      <c r="W37" s="161"/>
      <c r="X37" s="161"/>
      <c r="Y37" s="10" t="s">
        <v>238</v>
      </c>
      <c r="Z37" s="14"/>
      <c r="AA37" s="13"/>
      <c r="AB37" s="10"/>
      <c r="AC37" s="132">
        <f ca="1">U37%</f>
        <v>0.9</v>
      </c>
      <c r="AD37" s="131"/>
      <c r="AE37" s="131"/>
      <c r="AF37" s="131"/>
      <c r="AG37" s="131"/>
      <c r="AH37" s="131"/>
      <c r="AI37" s="131"/>
      <c r="AJ37" s="131"/>
      <c r="AK37" s="133"/>
    </row>
    <row r="38" spans="1:37" s="77" customFormat="1" ht="33.75" customHeight="1" x14ac:dyDescent="0.2">
      <c r="A38" s="74"/>
      <c r="B38" s="74"/>
      <c r="I38" s="23"/>
      <c r="J38" s="23"/>
      <c r="K38" s="23"/>
      <c r="L38" s="23"/>
      <c r="M38" s="23"/>
      <c r="N38" s="23"/>
      <c r="O38" s="23"/>
      <c r="P38" s="23"/>
      <c r="Q38" s="23"/>
      <c r="R38" s="111"/>
      <c r="S38" s="74"/>
      <c r="U38" s="114"/>
      <c r="V38" s="114"/>
      <c r="W38" s="114"/>
      <c r="X38" s="114"/>
      <c r="AC38" s="23"/>
      <c r="AD38" s="23"/>
      <c r="AE38" s="23"/>
      <c r="AF38" s="23"/>
      <c r="AG38" s="23"/>
      <c r="AH38" s="23"/>
      <c r="AI38" s="23"/>
      <c r="AJ38" s="23"/>
      <c r="AK38" s="23"/>
    </row>
    <row r="39" spans="1:37" s="77" customFormat="1" ht="33.75" customHeight="1" x14ac:dyDescent="0.2">
      <c r="A39" s="76" t="s">
        <v>180</v>
      </c>
      <c r="B39" s="76"/>
      <c r="C39" s="128">
        <f ca="1">C14</f>
        <v>0.63</v>
      </c>
      <c r="D39" s="128"/>
      <c r="E39" s="128"/>
      <c r="F39" s="128"/>
      <c r="G39" s="76"/>
      <c r="H39" s="76"/>
      <c r="I39" s="112"/>
      <c r="J39" s="21"/>
      <c r="K39" s="131">
        <f ca="1">C39*100</f>
        <v>63</v>
      </c>
      <c r="L39" s="131"/>
      <c r="M39" s="131"/>
      <c r="N39" s="131"/>
      <c r="O39" s="21" t="s">
        <v>238</v>
      </c>
      <c r="P39" s="21"/>
      <c r="Q39" s="81"/>
      <c r="R39" s="110"/>
      <c r="S39" s="76" t="s">
        <v>180</v>
      </c>
      <c r="T39" s="13"/>
      <c r="U39" s="161">
        <f ca="1">U14</f>
        <v>54</v>
      </c>
      <c r="V39" s="161"/>
      <c r="W39" s="161"/>
      <c r="X39" s="161"/>
      <c r="Y39" s="10" t="s">
        <v>238</v>
      </c>
      <c r="Z39" s="14"/>
      <c r="AA39" s="13"/>
      <c r="AB39" s="10"/>
      <c r="AC39" s="132">
        <f ca="1">U39%</f>
        <v>0.54</v>
      </c>
      <c r="AD39" s="131"/>
      <c r="AE39" s="131"/>
      <c r="AF39" s="131"/>
      <c r="AG39" s="131"/>
      <c r="AH39" s="131"/>
      <c r="AI39" s="131"/>
      <c r="AJ39" s="131"/>
      <c r="AK39" s="133"/>
    </row>
    <row r="40" spans="1:37" s="77" customFormat="1" ht="33.75" customHeight="1" x14ac:dyDescent="0.2">
      <c r="A40" s="76"/>
      <c r="B40" s="76"/>
      <c r="C40" s="76"/>
      <c r="D40" s="76"/>
      <c r="E40" s="76"/>
      <c r="F40" s="76"/>
      <c r="G40" s="76"/>
      <c r="H40" s="78"/>
      <c r="I40" s="23"/>
      <c r="J40" s="23"/>
      <c r="K40" s="23"/>
      <c r="L40" s="23"/>
      <c r="M40" s="23"/>
      <c r="N40" s="22"/>
      <c r="O40" s="22"/>
      <c r="P40" s="22"/>
      <c r="Q40" s="22"/>
      <c r="R40" s="111"/>
      <c r="S40" s="76"/>
      <c r="U40" s="114"/>
      <c r="V40" s="114"/>
      <c r="W40" s="114"/>
      <c r="X40" s="114"/>
      <c r="Y40" s="76"/>
      <c r="Z40" s="78"/>
      <c r="AB40" s="76"/>
      <c r="AC40" s="22"/>
      <c r="AD40" s="22"/>
      <c r="AE40" s="22"/>
      <c r="AF40" s="22"/>
      <c r="AG40" s="22"/>
      <c r="AH40" s="75"/>
      <c r="AI40" s="75"/>
      <c r="AJ40" s="22"/>
      <c r="AK40" s="22"/>
    </row>
    <row r="41" spans="1:37" s="77" customFormat="1" ht="33.75" customHeight="1" x14ac:dyDescent="0.2">
      <c r="A41" s="76" t="s">
        <v>190</v>
      </c>
      <c r="B41" s="74"/>
      <c r="C41" s="128">
        <f ca="1">C16</f>
        <v>0.82000000000000006</v>
      </c>
      <c r="D41" s="128"/>
      <c r="E41" s="128"/>
      <c r="F41" s="128"/>
      <c r="I41" s="112"/>
      <c r="J41" s="21"/>
      <c r="K41" s="131">
        <f ca="1">C41*100</f>
        <v>82</v>
      </c>
      <c r="L41" s="131"/>
      <c r="M41" s="131"/>
      <c r="N41" s="131"/>
      <c r="O41" s="21" t="s">
        <v>238</v>
      </c>
      <c r="P41" s="21"/>
      <c r="Q41" s="81"/>
      <c r="R41" s="110"/>
      <c r="S41" s="76" t="s">
        <v>190</v>
      </c>
      <c r="T41" s="13"/>
      <c r="U41" s="161">
        <f ca="1">U16</f>
        <v>11</v>
      </c>
      <c r="V41" s="161"/>
      <c r="W41" s="161"/>
      <c r="X41" s="161"/>
      <c r="Y41" s="10" t="s">
        <v>238</v>
      </c>
      <c r="Z41" s="14"/>
      <c r="AA41" s="13"/>
      <c r="AB41" s="10"/>
      <c r="AC41" s="132">
        <f ca="1">U41%</f>
        <v>0.11</v>
      </c>
      <c r="AD41" s="131"/>
      <c r="AE41" s="131"/>
      <c r="AF41" s="131"/>
      <c r="AG41" s="131"/>
      <c r="AH41" s="131"/>
      <c r="AI41" s="131"/>
      <c r="AJ41" s="131"/>
      <c r="AK41" s="133"/>
    </row>
    <row r="42" spans="1:37" s="77" customFormat="1" ht="33.75" customHeight="1" x14ac:dyDescent="0.2">
      <c r="A42" s="76"/>
      <c r="B42" s="76"/>
      <c r="C42" s="78"/>
      <c r="D42" s="78"/>
      <c r="E42" s="76"/>
      <c r="F42" s="76"/>
      <c r="G42" s="76"/>
      <c r="H42" s="76"/>
      <c r="I42" s="23"/>
      <c r="J42" s="23"/>
      <c r="K42" s="75"/>
      <c r="L42" s="22"/>
      <c r="M42" s="22"/>
      <c r="N42" s="22"/>
      <c r="O42" s="22"/>
      <c r="P42" s="22"/>
      <c r="Q42" s="23"/>
      <c r="R42" s="111"/>
      <c r="S42" s="76"/>
      <c r="T42" s="76"/>
      <c r="U42" s="113"/>
      <c r="V42" s="113"/>
      <c r="W42" s="114"/>
      <c r="X42" s="114"/>
      <c r="Y42" s="76"/>
      <c r="Z42" s="76"/>
      <c r="AA42" s="76"/>
      <c r="AC42" s="23"/>
      <c r="AD42" s="23"/>
      <c r="AE42" s="23"/>
      <c r="AF42" s="23"/>
      <c r="AG42" s="23"/>
      <c r="AH42" s="23"/>
      <c r="AI42" s="23"/>
      <c r="AJ42" s="23"/>
      <c r="AK42" s="23"/>
    </row>
    <row r="43" spans="1:37" s="77" customFormat="1" ht="33.75" customHeight="1" x14ac:dyDescent="0.2">
      <c r="A43" s="76" t="s">
        <v>192</v>
      </c>
      <c r="B43" s="76"/>
      <c r="C43" s="128">
        <f ca="1">C18</f>
        <v>1.81</v>
      </c>
      <c r="D43" s="128"/>
      <c r="E43" s="128"/>
      <c r="F43" s="128"/>
      <c r="G43" s="76"/>
      <c r="H43" s="78"/>
      <c r="I43" s="112"/>
      <c r="J43" s="21"/>
      <c r="K43" s="131">
        <f ca="1">C43*100</f>
        <v>181</v>
      </c>
      <c r="L43" s="131"/>
      <c r="M43" s="131"/>
      <c r="N43" s="131"/>
      <c r="O43" s="21" t="s">
        <v>238</v>
      </c>
      <c r="P43" s="21"/>
      <c r="Q43" s="81"/>
      <c r="R43" s="110"/>
      <c r="S43" s="76" t="s">
        <v>192</v>
      </c>
      <c r="T43" s="13"/>
      <c r="U43" s="161">
        <f ca="1">U18</f>
        <v>149</v>
      </c>
      <c r="V43" s="161"/>
      <c r="W43" s="161"/>
      <c r="X43" s="161"/>
      <c r="Y43" s="10" t="s">
        <v>238</v>
      </c>
      <c r="Z43" s="14"/>
      <c r="AA43" s="13"/>
      <c r="AB43" s="10"/>
      <c r="AC43" s="132">
        <f ca="1">U43%</f>
        <v>1.49</v>
      </c>
      <c r="AD43" s="131"/>
      <c r="AE43" s="131"/>
      <c r="AF43" s="131"/>
      <c r="AG43" s="131"/>
      <c r="AH43" s="131"/>
      <c r="AI43" s="131"/>
      <c r="AJ43" s="131"/>
      <c r="AK43" s="133"/>
    </row>
    <row r="44" spans="1:37" s="77" customFormat="1" ht="33.75" customHeight="1" x14ac:dyDescent="0.2">
      <c r="A44" s="74"/>
      <c r="B44" s="74"/>
      <c r="I44" s="23"/>
      <c r="J44" s="23"/>
      <c r="K44" s="23"/>
      <c r="L44" s="23"/>
      <c r="M44" s="23"/>
      <c r="N44" s="23"/>
      <c r="O44" s="23"/>
      <c r="P44" s="23"/>
      <c r="Q44" s="23"/>
      <c r="R44" s="111"/>
      <c r="S44" s="74"/>
      <c r="U44" s="114"/>
      <c r="V44" s="114"/>
      <c r="W44" s="114"/>
      <c r="X44" s="114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1:37" s="77" customFormat="1" ht="33.75" customHeight="1" x14ac:dyDescent="0.2">
      <c r="A45" s="76" t="s">
        <v>198</v>
      </c>
      <c r="B45" s="76"/>
      <c r="C45" s="128">
        <f ca="1">C20</f>
        <v>1.31</v>
      </c>
      <c r="D45" s="128"/>
      <c r="E45" s="128"/>
      <c r="F45" s="128"/>
      <c r="G45" s="76"/>
      <c r="H45" s="76"/>
      <c r="I45" s="112"/>
      <c r="J45" s="21"/>
      <c r="K45" s="131">
        <f ca="1">C45*100</f>
        <v>131</v>
      </c>
      <c r="L45" s="131"/>
      <c r="M45" s="131"/>
      <c r="N45" s="131"/>
      <c r="O45" s="21" t="s">
        <v>238</v>
      </c>
      <c r="P45" s="21"/>
      <c r="Q45" s="81"/>
      <c r="R45" s="110"/>
      <c r="S45" s="76" t="s">
        <v>198</v>
      </c>
      <c r="T45" s="13"/>
      <c r="U45" s="161">
        <f ca="1">U20</f>
        <v>121</v>
      </c>
      <c r="V45" s="161"/>
      <c r="W45" s="161"/>
      <c r="X45" s="161"/>
      <c r="Y45" s="10" t="s">
        <v>238</v>
      </c>
      <c r="Z45" s="14"/>
      <c r="AA45" s="13"/>
      <c r="AB45" s="10"/>
      <c r="AC45" s="132">
        <f ca="1">U45%</f>
        <v>1.21</v>
      </c>
      <c r="AD45" s="131"/>
      <c r="AE45" s="131"/>
      <c r="AF45" s="131"/>
      <c r="AG45" s="131"/>
      <c r="AH45" s="131"/>
      <c r="AI45" s="131"/>
      <c r="AJ45" s="131"/>
      <c r="AK45" s="133"/>
    </row>
    <row r="46" spans="1:37" s="77" customFormat="1" ht="33.75" customHeight="1" x14ac:dyDescent="0.2">
      <c r="A46" s="76"/>
      <c r="B46" s="76"/>
      <c r="C46" s="76"/>
      <c r="D46" s="76"/>
      <c r="E46" s="76"/>
      <c r="F46" s="76"/>
      <c r="G46" s="76"/>
      <c r="H46" s="78"/>
      <c r="I46" s="23"/>
      <c r="J46" s="23"/>
      <c r="K46" s="23"/>
      <c r="L46" s="23"/>
      <c r="M46" s="23"/>
      <c r="N46" s="22"/>
      <c r="O46" s="22"/>
      <c r="P46" s="22"/>
      <c r="Q46" s="22"/>
      <c r="R46" s="111"/>
      <c r="S46" s="76"/>
      <c r="U46" s="114"/>
      <c r="V46" s="114"/>
      <c r="W46" s="114"/>
      <c r="X46" s="114"/>
      <c r="Y46" s="76"/>
      <c r="Z46" s="78"/>
      <c r="AB46" s="76"/>
      <c r="AC46" s="22"/>
      <c r="AD46" s="22"/>
      <c r="AE46" s="22"/>
      <c r="AF46" s="22"/>
      <c r="AG46" s="22"/>
      <c r="AH46" s="75"/>
      <c r="AI46" s="75"/>
      <c r="AJ46" s="22"/>
      <c r="AK46" s="22"/>
    </row>
    <row r="47" spans="1:37" s="77" customFormat="1" ht="33.75" customHeight="1" x14ac:dyDescent="0.2">
      <c r="A47" s="76" t="s">
        <v>199</v>
      </c>
      <c r="B47" s="74"/>
      <c r="C47" s="128">
        <f ca="1">C22</f>
        <v>0.42599999999999999</v>
      </c>
      <c r="D47" s="128"/>
      <c r="E47" s="128"/>
      <c r="F47" s="128"/>
      <c r="I47" s="112"/>
      <c r="J47" s="21"/>
      <c r="K47" s="131">
        <f ca="1">C47*100</f>
        <v>42.6</v>
      </c>
      <c r="L47" s="131"/>
      <c r="M47" s="131"/>
      <c r="N47" s="131"/>
      <c r="O47" s="21" t="s">
        <v>238</v>
      </c>
      <c r="P47" s="21"/>
      <c r="Q47" s="81"/>
      <c r="R47" s="110"/>
      <c r="S47" s="76" t="s">
        <v>199</v>
      </c>
      <c r="T47" s="13"/>
      <c r="U47" s="161">
        <f ca="1">U22</f>
        <v>55.5</v>
      </c>
      <c r="V47" s="161"/>
      <c r="W47" s="161"/>
      <c r="X47" s="161"/>
      <c r="Y47" s="10" t="s">
        <v>238</v>
      </c>
      <c r="Z47" s="14"/>
      <c r="AA47" s="13"/>
      <c r="AB47" s="10"/>
      <c r="AC47" s="132">
        <f ca="1">U47%</f>
        <v>0.55500000000000005</v>
      </c>
      <c r="AD47" s="131"/>
      <c r="AE47" s="131"/>
      <c r="AF47" s="131"/>
      <c r="AG47" s="131"/>
      <c r="AH47" s="131"/>
      <c r="AI47" s="131"/>
      <c r="AJ47" s="131"/>
      <c r="AK47" s="133"/>
    </row>
    <row r="48" spans="1:37" s="77" customFormat="1" ht="33.75" customHeight="1" x14ac:dyDescent="0.2">
      <c r="A48" s="76"/>
      <c r="B48" s="76"/>
      <c r="C48" s="78"/>
      <c r="D48" s="78"/>
      <c r="E48" s="76"/>
      <c r="F48" s="76"/>
      <c r="G48" s="76"/>
      <c r="H48" s="76"/>
      <c r="I48" s="23"/>
      <c r="J48" s="23"/>
      <c r="K48" s="75"/>
      <c r="L48" s="22"/>
      <c r="M48" s="22"/>
      <c r="N48" s="22"/>
      <c r="O48" s="22"/>
      <c r="P48" s="22"/>
      <c r="Q48" s="23"/>
      <c r="R48" s="111"/>
      <c r="S48" s="76"/>
      <c r="T48" s="76"/>
      <c r="U48" s="113"/>
      <c r="V48" s="113"/>
      <c r="W48" s="114"/>
      <c r="X48" s="114"/>
      <c r="Y48" s="76"/>
      <c r="Z48" s="76"/>
      <c r="AA48" s="76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:37" s="77" customFormat="1" ht="33.75" customHeight="1" x14ac:dyDescent="0.2">
      <c r="A49" s="76" t="s">
        <v>200</v>
      </c>
      <c r="B49" s="76"/>
      <c r="C49" s="128">
        <f ca="1">C24</f>
        <v>1.8439999999999999</v>
      </c>
      <c r="D49" s="128"/>
      <c r="E49" s="128"/>
      <c r="F49" s="128"/>
      <c r="G49" s="76"/>
      <c r="H49" s="78"/>
      <c r="I49" s="112"/>
      <c r="J49" s="21"/>
      <c r="K49" s="131">
        <f ca="1">C49*100</f>
        <v>184.39999999999998</v>
      </c>
      <c r="L49" s="131"/>
      <c r="M49" s="131"/>
      <c r="N49" s="131"/>
      <c r="O49" s="21" t="s">
        <v>238</v>
      </c>
      <c r="P49" s="21"/>
      <c r="Q49" s="81"/>
      <c r="R49" s="110"/>
      <c r="S49" s="76" t="s">
        <v>200</v>
      </c>
      <c r="T49" s="13"/>
      <c r="U49" s="161">
        <f ca="1">U24</f>
        <v>139.9</v>
      </c>
      <c r="V49" s="161"/>
      <c r="W49" s="161"/>
      <c r="X49" s="161"/>
      <c r="Y49" s="10" t="s">
        <v>238</v>
      </c>
      <c r="Z49" s="14"/>
      <c r="AA49" s="13"/>
      <c r="AB49" s="10"/>
      <c r="AC49" s="132">
        <f ca="1">U49%</f>
        <v>1.399</v>
      </c>
      <c r="AD49" s="131"/>
      <c r="AE49" s="131"/>
      <c r="AF49" s="131"/>
      <c r="AG49" s="131"/>
      <c r="AH49" s="131"/>
      <c r="AI49" s="131"/>
      <c r="AJ49" s="131"/>
      <c r="AK49" s="133"/>
    </row>
    <row r="50" spans="1:37" s="8" customFormat="1" ht="33.75" customHeight="1" x14ac:dyDescent="0.2">
      <c r="A50" s="12"/>
      <c r="B50" s="12"/>
      <c r="C50" s="14"/>
      <c r="D50" s="14"/>
      <c r="E50" s="10"/>
      <c r="F50" s="10"/>
      <c r="G50" s="13"/>
      <c r="H50" s="13"/>
      <c r="I50" s="10"/>
      <c r="L50" s="10"/>
      <c r="M50" s="10"/>
      <c r="N50" s="14"/>
      <c r="O50" s="14"/>
      <c r="P50" s="13"/>
      <c r="Q50" s="13"/>
      <c r="T50" s="12"/>
      <c r="U50" s="12"/>
      <c r="V50" s="10"/>
      <c r="W50" s="10"/>
      <c r="X50" s="10"/>
      <c r="Y50" s="10"/>
      <c r="Z50" s="10"/>
      <c r="AA50" s="17"/>
      <c r="AB50" s="17"/>
      <c r="AC50" s="13"/>
      <c r="AD50" s="13"/>
      <c r="AE50" s="22"/>
      <c r="AF50" s="22"/>
      <c r="AG50" s="22"/>
      <c r="AH50" s="22"/>
      <c r="AI50" s="13"/>
      <c r="AJ50" s="13"/>
      <c r="AK50" s="13"/>
    </row>
    <row r="51" spans="1:37" s="8" customFormat="1" x14ac:dyDescent="0.2"/>
    <row r="52" spans="1:37" s="8" customFormat="1" x14ac:dyDescent="0.2"/>
    <row r="53" spans="1:37" s="8" customFormat="1" x14ac:dyDescent="0.2"/>
    <row r="54" spans="1:37" s="8" customFormat="1" x14ac:dyDescent="0.2"/>
    <row r="55" spans="1:37" s="8" customFormat="1" x14ac:dyDescent="0.2"/>
    <row r="56" spans="1:37" s="8" customFormat="1" x14ac:dyDescent="0.2"/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pans="1:37" s="8" customFormat="1" x14ac:dyDescent="0.2"/>
    <row r="66" spans="1:37" s="8" customFormat="1" x14ac:dyDescent="0.2"/>
    <row r="67" spans="1:37" s="8" customFormat="1" x14ac:dyDescent="0.2"/>
    <row r="68" spans="1:37" s="8" customFormat="1" x14ac:dyDescent="0.2"/>
    <row r="69" spans="1:37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</sheetData>
  <mergeCells count="87">
    <mergeCell ref="C47:F47"/>
    <mergeCell ref="U47:X47"/>
    <mergeCell ref="AC47:AK47"/>
    <mergeCell ref="K47:N47"/>
    <mergeCell ref="C49:F49"/>
    <mergeCell ref="U49:X49"/>
    <mergeCell ref="AC49:AK49"/>
    <mergeCell ref="K49:N49"/>
    <mergeCell ref="C43:F43"/>
    <mergeCell ref="U43:X43"/>
    <mergeCell ref="AC43:AK43"/>
    <mergeCell ref="K43:N43"/>
    <mergeCell ref="C45:F45"/>
    <mergeCell ref="U45:X45"/>
    <mergeCell ref="AC45:AK45"/>
    <mergeCell ref="K45:N45"/>
    <mergeCell ref="C39:F39"/>
    <mergeCell ref="U39:X39"/>
    <mergeCell ref="AC39:AK39"/>
    <mergeCell ref="K39:N39"/>
    <mergeCell ref="C41:F41"/>
    <mergeCell ref="U41:X41"/>
    <mergeCell ref="AC41:AK41"/>
    <mergeCell ref="K41:N41"/>
    <mergeCell ref="C35:F35"/>
    <mergeCell ref="U35:X35"/>
    <mergeCell ref="AC35:AK35"/>
    <mergeCell ref="K35:N35"/>
    <mergeCell ref="C37:F37"/>
    <mergeCell ref="U37:X37"/>
    <mergeCell ref="AC37:AK37"/>
    <mergeCell ref="K37:N37"/>
    <mergeCell ref="C33:F33"/>
    <mergeCell ref="U33:X33"/>
    <mergeCell ref="AC33:AK33"/>
    <mergeCell ref="K31:N31"/>
    <mergeCell ref="K33:N33"/>
    <mergeCell ref="A29:B29"/>
    <mergeCell ref="T29:U29"/>
    <mergeCell ref="C31:F31"/>
    <mergeCell ref="U31:X31"/>
    <mergeCell ref="AC31:AK31"/>
    <mergeCell ref="C18:F18"/>
    <mergeCell ref="C20:F20"/>
    <mergeCell ref="C22:F22"/>
    <mergeCell ref="C24:F24"/>
    <mergeCell ref="U6:X6"/>
    <mergeCell ref="U8:X8"/>
    <mergeCell ref="U10:X10"/>
    <mergeCell ref="U12:X12"/>
    <mergeCell ref="U14:X14"/>
    <mergeCell ref="U16:X16"/>
    <mergeCell ref="U18:X18"/>
    <mergeCell ref="U20:X20"/>
    <mergeCell ref="AI1:AJ1"/>
    <mergeCell ref="AI26:AJ26"/>
    <mergeCell ref="J2:K2"/>
    <mergeCell ref="I8:Q8"/>
    <mergeCell ref="AC8:AK8"/>
    <mergeCell ref="I10:Q10"/>
    <mergeCell ref="U24:X24"/>
    <mergeCell ref="AC10:AK10"/>
    <mergeCell ref="I12:Q12"/>
    <mergeCell ref="AC12:AK12"/>
    <mergeCell ref="I14:Q14"/>
    <mergeCell ref="AC14:AK14"/>
    <mergeCell ref="I16:Q16"/>
    <mergeCell ref="AC16:AK16"/>
    <mergeCell ref="A4:B4"/>
    <mergeCell ref="T4:U4"/>
    <mergeCell ref="I6:Q6"/>
    <mergeCell ref="AC6:AK6"/>
    <mergeCell ref="C6:F6"/>
    <mergeCell ref="C8:F8"/>
    <mergeCell ref="C10:F10"/>
    <mergeCell ref="C12:F12"/>
    <mergeCell ref="C14:F14"/>
    <mergeCell ref="C16:F16"/>
    <mergeCell ref="I18:Q18"/>
    <mergeCell ref="AC18:AK18"/>
    <mergeCell ref="I24:Q24"/>
    <mergeCell ref="AC24:AK24"/>
    <mergeCell ref="I20:Q20"/>
    <mergeCell ref="AC20:AK20"/>
    <mergeCell ref="I22:Q22"/>
    <mergeCell ref="AC22:AK22"/>
    <mergeCell ref="U22:X22"/>
  </mergeCells>
  <phoneticPr fontId="3"/>
  <pageMargins left="0.98425196850393704" right="0.98425196850393704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7">
    <tabColor indexed="10"/>
  </sheetPr>
  <dimension ref="A1:AK95"/>
  <sheetViews>
    <sheetView topLeftCell="A13" workbookViewId="0">
      <selection activeCell="AN46" sqref="AN46"/>
    </sheetView>
  </sheetViews>
  <sheetFormatPr defaultRowHeight="17.25" x14ac:dyDescent="0.2"/>
  <cols>
    <col min="1" max="37" width="1.69921875" customWidth="1"/>
  </cols>
  <sheetData>
    <row r="1" spans="1:37" ht="24.95" customHeight="1" x14ac:dyDescent="0.2">
      <c r="D1" s="1" t="s">
        <v>181</v>
      </c>
      <c r="AG1" s="2" t="s">
        <v>0</v>
      </c>
      <c r="AH1" s="2"/>
      <c r="AI1" s="126">
        <v>8</v>
      </c>
      <c r="AJ1" s="126"/>
    </row>
    <row r="2" spans="1:37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ht="33.75" customHeight="1" x14ac:dyDescent="0.2">
      <c r="A4" s="29" t="s">
        <v>18</v>
      </c>
      <c r="Q4" s="7"/>
      <c r="R4" s="8"/>
      <c r="S4" s="8"/>
      <c r="T4" s="8"/>
      <c r="U4" s="8"/>
      <c r="V4" s="8"/>
      <c r="W4" s="8"/>
      <c r="X4" s="8"/>
      <c r="Y4" s="8"/>
      <c r="AA4" s="30"/>
      <c r="AB4" s="30"/>
      <c r="AC4" s="30" t="s">
        <v>12</v>
      </c>
      <c r="AD4" s="30"/>
      <c r="AE4" s="30"/>
      <c r="AF4" s="30"/>
      <c r="AG4" s="31"/>
      <c r="AH4" s="31"/>
      <c r="AI4" s="31"/>
      <c r="AJ4" s="31"/>
    </row>
    <row r="5" spans="1:37" s="8" customFormat="1" ht="33.75" customHeight="1" x14ac:dyDescent="0.2">
      <c r="A5" s="12" t="s">
        <v>13</v>
      </c>
      <c r="B5" s="12"/>
      <c r="C5" s="128">
        <f ca="1">J5*A6</f>
        <v>15</v>
      </c>
      <c r="D5" s="128"/>
      <c r="E5" s="128"/>
      <c r="F5" s="10" t="s">
        <v>239</v>
      </c>
      <c r="G5" s="10"/>
      <c r="H5" s="14"/>
      <c r="J5" s="128">
        <f ca="1">INT(RAND()*(7-3)+3)*10</f>
        <v>50</v>
      </c>
      <c r="K5" s="128"/>
      <c r="L5" s="128"/>
      <c r="M5" s="8" t="s">
        <v>182</v>
      </c>
      <c r="N5" s="10"/>
      <c r="O5" s="10"/>
      <c r="P5" s="10"/>
      <c r="Q5" s="10"/>
      <c r="R5" s="13"/>
      <c r="S5" s="13"/>
      <c r="T5" s="13"/>
      <c r="U5" s="12"/>
      <c r="V5" s="12"/>
      <c r="W5" s="10"/>
      <c r="X5" s="10"/>
      <c r="Y5" s="10"/>
      <c r="Z5" s="14"/>
      <c r="AA5" s="13"/>
      <c r="AB5" s="10"/>
      <c r="AC5" s="10"/>
      <c r="AD5" s="12"/>
      <c r="AE5" s="12"/>
      <c r="AF5" s="10"/>
      <c r="AG5" s="10"/>
      <c r="AH5" s="14"/>
      <c r="AI5" s="14"/>
      <c r="AJ5" s="10"/>
      <c r="AK5" s="10"/>
    </row>
    <row r="6" spans="1:37" s="8" customFormat="1" ht="33.75" customHeight="1" x14ac:dyDescent="0.2">
      <c r="A6" s="129">
        <v>0.3</v>
      </c>
      <c r="B6" s="129"/>
      <c r="C6" s="13" t="s">
        <v>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V6" s="13"/>
      <c r="W6" s="13"/>
      <c r="X6" s="13"/>
      <c r="Y6" s="13"/>
      <c r="Z6" s="13"/>
      <c r="AA6" s="13"/>
      <c r="AB6" s="13"/>
    </row>
    <row r="7" spans="1:37" s="8" customFormat="1" ht="33.75" customHeight="1" x14ac:dyDescent="0.2">
      <c r="A7" s="12" t="s">
        <v>2</v>
      </c>
      <c r="B7" s="12"/>
      <c r="C7" s="10"/>
      <c r="D7" s="10"/>
      <c r="E7" s="10"/>
      <c r="F7" s="10"/>
      <c r="G7" s="13"/>
      <c r="H7" s="13"/>
      <c r="I7" s="10"/>
      <c r="L7" s="10"/>
      <c r="M7" s="10"/>
      <c r="N7" s="14"/>
      <c r="O7" s="14"/>
      <c r="P7" s="13"/>
      <c r="Q7" s="13"/>
      <c r="T7" s="12"/>
      <c r="U7" s="12"/>
      <c r="V7" s="10"/>
      <c r="W7" s="10"/>
      <c r="X7" s="10"/>
      <c r="Y7" s="10"/>
      <c r="Z7" s="10"/>
      <c r="AA7" s="17"/>
      <c r="AB7" s="17"/>
      <c r="AC7" s="26"/>
      <c r="AD7" s="24"/>
      <c r="AE7" s="24"/>
      <c r="AF7" s="24"/>
      <c r="AG7" s="24"/>
      <c r="AH7" s="24"/>
      <c r="AI7" s="24"/>
      <c r="AJ7" s="24"/>
      <c r="AK7" s="27"/>
    </row>
    <row r="8" spans="1:37" s="8" customFormat="1" ht="33.75" customHeight="1" x14ac:dyDescent="0.2">
      <c r="A8" s="12" t="s">
        <v>14</v>
      </c>
      <c r="B8" s="12"/>
      <c r="C8" s="128">
        <f ca="1">J8*A9</f>
        <v>24</v>
      </c>
      <c r="D8" s="128"/>
      <c r="E8" s="128"/>
      <c r="F8" s="10" t="s">
        <v>184</v>
      </c>
      <c r="G8" s="10"/>
      <c r="H8" s="14"/>
      <c r="J8" s="128">
        <f ca="1">INT(RAND()*(7-3)+3)*100</f>
        <v>300</v>
      </c>
      <c r="K8" s="128"/>
      <c r="L8" s="128"/>
      <c r="M8" s="8" t="s">
        <v>185</v>
      </c>
      <c r="N8" s="10"/>
      <c r="O8" s="10"/>
      <c r="P8" s="10"/>
      <c r="Q8" s="10"/>
      <c r="R8" s="13"/>
      <c r="S8" s="13"/>
      <c r="T8" s="13"/>
      <c r="U8" s="12"/>
      <c r="V8" s="12"/>
      <c r="W8" s="10"/>
      <c r="X8" s="10"/>
      <c r="Y8" s="10"/>
      <c r="Z8" s="14"/>
      <c r="AA8" s="13"/>
      <c r="AB8" s="10"/>
      <c r="AC8" s="10"/>
      <c r="AD8" s="12"/>
      <c r="AE8" s="12"/>
      <c r="AF8" s="10"/>
      <c r="AG8" s="10"/>
      <c r="AH8" s="14"/>
      <c r="AI8" s="14"/>
      <c r="AJ8" s="10"/>
      <c r="AK8" s="10"/>
    </row>
    <row r="9" spans="1:37" s="8" customFormat="1" ht="33.75" customHeight="1" x14ac:dyDescent="0.2">
      <c r="A9" s="129">
        <v>0.08</v>
      </c>
      <c r="B9" s="129"/>
      <c r="C9" s="13" t="s">
        <v>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V9" s="13"/>
      <c r="W9" s="13"/>
      <c r="X9" s="13"/>
      <c r="Y9" s="13"/>
      <c r="Z9" s="13"/>
      <c r="AA9" s="13"/>
      <c r="AB9" s="13"/>
    </row>
    <row r="10" spans="1:37" s="8" customFormat="1" ht="33.75" customHeight="1" x14ac:dyDescent="0.2">
      <c r="A10" s="12" t="s">
        <v>2</v>
      </c>
      <c r="B10" s="12"/>
      <c r="C10" s="10"/>
      <c r="D10" s="10"/>
      <c r="E10" s="10"/>
      <c r="F10" s="10"/>
      <c r="G10" s="13"/>
      <c r="H10" s="13"/>
      <c r="I10" s="10"/>
      <c r="L10" s="10"/>
      <c r="M10" s="10"/>
      <c r="N10" s="14"/>
      <c r="O10" s="14"/>
      <c r="P10" s="13"/>
      <c r="Q10" s="13"/>
      <c r="T10" s="12"/>
      <c r="U10" s="12"/>
      <c r="V10" s="10"/>
      <c r="W10" s="10"/>
      <c r="X10" s="10"/>
      <c r="Y10" s="10"/>
      <c r="Z10" s="10"/>
      <c r="AA10" s="10"/>
      <c r="AB10" s="13"/>
      <c r="AC10" s="26"/>
      <c r="AD10" s="24"/>
      <c r="AE10" s="24"/>
      <c r="AF10" s="24"/>
      <c r="AG10" s="24"/>
      <c r="AH10" s="24"/>
      <c r="AI10" s="24"/>
      <c r="AJ10" s="24"/>
      <c r="AK10" s="27"/>
    </row>
    <row r="11" spans="1:37" s="8" customFormat="1" ht="33.75" customHeight="1" x14ac:dyDescent="0.2">
      <c r="A11" s="12" t="s">
        <v>15</v>
      </c>
      <c r="B11" s="12"/>
      <c r="C11" s="128">
        <f ca="1">J11*A12</f>
        <v>68</v>
      </c>
      <c r="D11" s="128"/>
      <c r="E11" s="128"/>
      <c r="F11" s="10" t="s">
        <v>240</v>
      </c>
      <c r="G11" s="10"/>
      <c r="H11" s="14"/>
      <c r="J11" s="128">
        <f ca="1">INT(RAND()*(10-7)+7)*10</f>
        <v>80</v>
      </c>
      <c r="K11" s="128"/>
      <c r="L11" s="128"/>
      <c r="M11" s="8" t="s">
        <v>186</v>
      </c>
      <c r="N11" s="10"/>
      <c r="O11" s="10"/>
      <c r="P11" s="10"/>
      <c r="Q11" s="10"/>
      <c r="R11" s="13"/>
      <c r="S11" s="13"/>
      <c r="T11" s="13"/>
      <c r="U11" s="12"/>
      <c r="V11" s="12"/>
      <c r="W11" s="10"/>
      <c r="X11" s="10"/>
      <c r="Y11" s="10"/>
      <c r="Z11" s="14"/>
      <c r="AA11" s="13"/>
      <c r="AB11" s="10"/>
      <c r="AC11" s="10"/>
      <c r="AD11" s="12"/>
      <c r="AE11" s="12"/>
      <c r="AF11" s="10"/>
      <c r="AG11" s="10"/>
      <c r="AH11" s="14"/>
      <c r="AI11" s="14"/>
      <c r="AJ11" s="10"/>
      <c r="AK11" s="10"/>
    </row>
    <row r="12" spans="1:37" s="8" customFormat="1" ht="33.75" customHeight="1" x14ac:dyDescent="0.2">
      <c r="A12" s="129">
        <v>0.85</v>
      </c>
      <c r="B12" s="129"/>
      <c r="C12" s="13" t="s">
        <v>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V12" s="13"/>
      <c r="W12" s="13"/>
      <c r="X12" s="13"/>
      <c r="Y12" s="13"/>
      <c r="Z12" s="13"/>
      <c r="AA12" s="13"/>
      <c r="AB12" s="13"/>
    </row>
    <row r="13" spans="1:37" s="8" customFormat="1" ht="33.75" customHeight="1" x14ac:dyDescent="0.2">
      <c r="A13" s="12" t="s">
        <v>2</v>
      </c>
      <c r="B13" s="12"/>
      <c r="C13" s="10"/>
      <c r="D13" s="10"/>
      <c r="E13" s="10"/>
      <c r="F13" s="10"/>
      <c r="G13" s="13"/>
      <c r="H13" s="13"/>
      <c r="I13" s="10"/>
      <c r="L13" s="10"/>
      <c r="M13" s="10"/>
      <c r="N13" s="14"/>
      <c r="O13" s="14"/>
      <c r="P13" s="13"/>
      <c r="Q13" s="13"/>
      <c r="T13" s="12"/>
      <c r="U13" s="12"/>
      <c r="V13" s="10"/>
      <c r="W13" s="10"/>
      <c r="X13" s="10"/>
      <c r="Y13" s="10"/>
      <c r="Z13" s="10"/>
      <c r="AA13" s="10"/>
      <c r="AB13" s="13"/>
      <c r="AC13" s="26"/>
      <c r="AD13" s="24"/>
      <c r="AE13" s="24"/>
      <c r="AF13" s="24"/>
      <c r="AG13" s="24"/>
      <c r="AH13" s="24"/>
      <c r="AI13" s="24"/>
      <c r="AJ13" s="24"/>
      <c r="AK13" s="27"/>
    </row>
    <row r="14" spans="1:37" s="8" customFormat="1" ht="33.75" customHeight="1" x14ac:dyDescent="0.2">
      <c r="A14" s="12" t="s">
        <v>16</v>
      </c>
      <c r="B14" s="12"/>
      <c r="C14" s="128">
        <f ca="1">J14*A15</f>
        <v>4.8</v>
      </c>
      <c r="D14" s="128"/>
      <c r="E14" s="128"/>
      <c r="F14" s="10" t="s">
        <v>241</v>
      </c>
      <c r="G14" s="10"/>
      <c r="H14" s="14"/>
      <c r="J14" s="128">
        <f ca="1">INT(RAND()*(7-3)+3)*10</f>
        <v>30</v>
      </c>
      <c r="K14" s="128"/>
      <c r="L14" s="128"/>
      <c r="M14" s="8" t="s">
        <v>187</v>
      </c>
      <c r="N14" s="10"/>
      <c r="O14" s="10"/>
      <c r="P14" s="10"/>
      <c r="Q14" s="10"/>
      <c r="R14" s="13"/>
      <c r="S14" s="13"/>
      <c r="T14" s="13"/>
      <c r="U14" s="12"/>
      <c r="V14" s="12"/>
      <c r="W14" s="10"/>
      <c r="X14" s="10"/>
      <c r="Y14" s="10"/>
      <c r="Z14" s="14"/>
      <c r="AA14" s="13"/>
      <c r="AB14" s="10"/>
      <c r="AC14" s="10"/>
      <c r="AD14" s="12"/>
      <c r="AE14" s="12"/>
      <c r="AF14" s="10"/>
      <c r="AG14" s="10"/>
      <c r="AH14" s="14"/>
      <c r="AI14" s="14"/>
      <c r="AJ14" s="10"/>
      <c r="AK14" s="10"/>
    </row>
    <row r="15" spans="1:37" s="8" customFormat="1" ht="33.75" customHeight="1" x14ac:dyDescent="0.2">
      <c r="A15" s="129">
        <v>0.16</v>
      </c>
      <c r="B15" s="129"/>
      <c r="C15" s="13" t="s">
        <v>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V15" s="13"/>
      <c r="W15" s="13"/>
      <c r="X15" s="13"/>
      <c r="Y15" s="13"/>
      <c r="Z15" s="13"/>
      <c r="AA15" s="13"/>
      <c r="AB15" s="13"/>
    </row>
    <row r="16" spans="1:37" s="8" customFormat="1" ht="33.75" customHeight="1" x14ac:dyDescent="0.2">
      <c r="A16" s="12" t="s">
        <v>2</v>
      </c>
      <c r="B16" s="12"/>
      <c r="C16" s="10"/>
      <c r="D16" s="10"/>
      <c r="E16" s="10"/>
      <c r="F16" s="10"/>
      <c r="G16" s="13"/>
      <c r="H16" s="13"/>
      <c r="I16" s="10"/>
      <c r="L16" s="10"/>
      <c r="M16" s="10"/>
      <c r="N16" s="14"/>
      <c r="O16" s="14"/>
      <c r="P16" s="13"/>
      <c r="Q16" s="13"/>
      <c r="T16" s="12"/>
      <c r="U16" s="12"/>
      <c r="V16" s="10"/>
      <c r="W16" s="10"/>
      <c r="X16" s="10"/>
      <c r="Y16" s="10"/>
      <c r="Z16" s="10"/>
      <c r="AA16" s="10"/>
      <c r="AB16" s="13"/>
      <c r="AC16" s="26"/>
      <c r="AD16" s="24"/>
      <c r="AE16" s="24"/>
      <c r="AF16" s="24"/>
      <c r="AG16" s="24"/>
      <c r="AH16" s="24"/>
      <c r="AI16" s="24"/>
      <c r="AJ16" s="24"/>
      <c r="AK16" s="27"/>
    </row>
    <row r="17" spans="1:37" s="8" customFormat="1" ht="33.75" customHeight="1" x14ac:dyDescent="0.2">
      <c r="A17" s="12" t="s">
        <v>17</v>
      </c>
      <c r="B17" s="12"/>
      <c r="C17" s="128">
        <f ca="1">J17*A18</f>
        <v>75</v>
      </c>
      <c r="D17" s="128"/>
      <c r="E17" s="128"/>
      <c r="F17" s="10" t="s">
        <v>188</v>
      </c>
      <c r="G17" s="10"/>
      <c r="H17" s="14"/>
      <c r="J17" s="128">
        <f ca="1">INT(RAND()*(7-3)+3)*10</f>
        <v>50</v>
      </c>
      <c r="K17" s="128"/>
      <c r="L17" s="128"/>
      <c r="M17" s="8" t="s">
        <v>189</v>
      </c>
      <c r="N17" s="10"/>
      <c r="O17" s="10"/>
      <c r="P17" s="10"/>
      <c r="Q17" s="10"/>
      <c r="R17" s="13"/>
      <c r="S17" s="13"/>
      <c r="T17" s="13"/>
      <c r="U17" s="12"/>
      <c r="V17" s="12"/>
      <c r="W17" s="10"/>
      <c r="X17" s="10"/>
      <c r="Y17" s="10"/>
      <c r="Z17" s="14"/>
      <c r="AA17" s="13"/>
      <c r="AB17" s="10"/>
      <c r="AC17" s="10"/>
      <c r="AD17" s="12"/>
      <c r="AE17" s="12"/>
      <c r="AF17" s="10"/>
      <c r="AG17" s="10"/>
      <c r="AH17" s="14"/>
      <c r="AI17" s="14"/>
      <c r="AJ17" s="10"/>
      <c r="AK17" s="10"/>
    </row>
    <row r="18" spans="1:37" s="8" customFormat="1" ht="33.75" customHeight="1" x14ac:dyDescent="0.2">
      <c r="A18" s="129">
        <v>1.5</v>
      </c>
      <c r="B18" s="129"/>
      <c r="C18" s="13" t="s">
        <v>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 s="13"/>
      <c r="W18" s="13"/>
      <c r="X18" s="13"/>
      <c r="Y18" s="13"/>
      <c r="Z18" s="13"/>
      <c r="AA18" s="13"/>
      <c r="AB18" s="13"/>
    </row>
    <row r="19" spans="1:37" s="8" customFormat="1" ht="33.75" customHeight="1" x14ac:dyDescent="0.2">
      <c r="A19" s="12" t="s">
        <v>2</v>
      </c>
      <c r="B19" s="12"/>
      <c r="C19" s="10"/>
      <c r="D19" s="10"/>
      <c r="E19" s="10"/>
      <c r="F19" s="10"/>
      <c r="G19" s="13"/>
      <c r="H19" s="13"/>
      <c r="I19" s="10"/>
      <c r="L19" s="10"/>
      <c r="M19" s="10"/>
      <c r="N19" s="14"/>
      <c r="O19" s="14"/>
      <c r="P19" s="13"/>
      <c r="Q19" s="13"/>
      <c r="T19" s="12"/>
      <c r="U19" s="12"/>
      <c r="V19" s="10"/>
      <c r="W19" s="10"/>
      <c r="X19" s="10"/>
      <c r="Y19" s="10"/>
      <c r="Z19" s="10"/>
      <c r="AA19" s="10"/>
      <c r="AB19" s="13"/>
      <c r="AC19" s="26"/>
      <c r="AD19" s="24"/>
      <c r="AE19" s="24"/>
      <c r="AF19" s="24"/>
      <c r="AG19" s="24"/>
      <c r="AH19" s="24"/>
      <c r="AI19" s="24"/>
      <c r="AJ19" s="24"/>
      <c r="AK19" s="27"/>
    </row>
    <row r="20" spans="1:37" s="8" customFormat="1" ht="33.75" customHeight="1" x14ac:dyDescent="0.2">
      <c r="A20" s="12" t="s">
        <v>19</v>
      </c>
      <c r="B20" s="12"/>
      <c r="C20" s="128">
        <f ca="1">J20*A21</f>
        <v>112</v>
      </c>
      <c r="D20" s="128"/>
      <c r="E20" s="128"/>
      <c r="F20" s="10" t="s">
        <v>242</v>
      </c>
      <c r="G20" s="10"/>
      <c r="H20" s="14"/>
      <c r="J20" s="128">
        <f ca="1">INT(RAND()*(10-7)+7)*10</f>
        <v>70</v>
      </c>
      <c r="K20" s="128"/>
      <c r="L20" s="128"/>
      <c r="M20" s="8" t="s">
        <v>191</v>
      </c>
      <c r="N20" s="10"/>
      <c r="O20" s="10"/>
      <c r="P20" s="10"/>
      <c r="Q20" s="10"/>
      <c r="R20" s="13"/>
      <c r="S20" s="13"/>
      <c r="T20" s="13"/>
      <c r="U20" s="12"/>
      <c r="V20" s="12"/>
      <c r="W20" s="10"/>
      <c r="X20" s="10"/>
      <c r="Y20" s="10"/>
      <c r="Z20" s="14"/>
      <c r="AA20" s="13"/>
      <c r="AB20" s="10"/>
      <c r="AC20" s="10"/>
      <c r="AD20" s="12"/>
      <c r="AE20" s="12"/>
      <c r="AF20" s="10"/>
      <c r="AG20" s="10"/>
      <c r="AH20" s="14"/>
      <c r="AI20" s="14"/>
      <c r="AJ20" s="10"/>
      <c r="AK20" s="10"/>
    </row>
    <row r="21" spans="1:37" s="8" customFormat="1" ht="33.75" customHeight="1" x14ac:dyDescent="0.2">
      <c r="A21" s="129">
        <v>1.6</v>
      </c>
      <c r="B21" s="129"/>
      <c r="C21" s="13" t="s">
        <v>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V21" s="13"/>
      <c r="W21" s="13"/>
      <c r="X21" s="13"/>
      <c r="Y21" s="13"/>
      <c r="Z21" s="13"/>
      <c r="AA21" s="13"/>
      <c r="AB21" s="13"/>
    </row>
    <row r="22" spans="1:37" s="8" customFormat="1" ht="33.75" customHeight="1" x14ac:dyDescent="0.2">
      <c r="A22" s="12" t="s">
        <v>2</v>
      </c>
      <c r="B22" s="12"/>
      <c r="C22" s="10"/>
      <c r="D22" s="10"/>
      <c r="E22" s="10"/>
      <c r="F22" s="10"/>
      <c r="G22" s="13"/>
      <c r="H22" s="13"/>
      <c r="I22" s="10"/>
      <c r="L22" s="10"/>
      <c r="M22" s="10"/>
      <c r="N22" s="14"/>
      <c r="O22" s="14"/>
      <c r="P22" s="13"/>
      <c r="Q22" s="13"/>
      <c r="T22" s="12"/>
      <c r="U22" s="12"/>
      <c r="V22" s="10"/>
      <c r="W22" s="10"/>
      <c r="X22" s="10"/>
      <c r="Y22" s="10"/>
      <c r="Z22" s="10"/>
      <c r="AA22" s="10"/>
      <c r="AB22" s="13"/>
      <c r="AC22" s="26"/>
      <c r="AD22" s="24"/>
      <c r="AE22" s="24"/>
      <c r="AF22" s="24"/>
      <c r="AG22" s="24"/>
      <c r="AH22" s="24"/>
      <c r="AI22" s="24"/>
      <c r="AJ22" s="24"/>
      <c r="AK22" s="27"/>
    </row>
    <row r="23" spans="1:37" s="8" customFormat="1" ht="33.75" customHeight="1" x14ac:dyDescent="0.2">
      <c r="A23" s="12" t="s">
        <v>20</v>
      </c>
      <c r="B23" s="12"/>
      <c r="C23" s="128">
        <f ca="1">J23*A24</f>
        <v>840</v>
      </c>
      <c r="D23" s="128"/>
      <c r="E23" s="128"/>
      <c r="F23" s="12" t="s">
        <v>263</v>
      </c>
      <c r="G23" s="10"/>
      <c r="H23" s="14"/>
      <c r="J23" s="128">
        <f ca="1">INT(RAND()*(7-3)+3)*100</f>
        <v>600</v>
      </c>
      <c r="K23" s="128"/>
      <c r="L23" s="128"/>
      <c r="M23" s="8" t="s">
        <v>264</v>
      </c>
      <c r="N23" s="10"/>
      <c r="O23" s="10"/>
      <c r="P23" s="10"/>
      <c r="Q23" s="10"/>
      <c r="R23" s="13"/>
      <c r="S23" s="13"/>
      <c r="T23" s="13"/>
      <c r="U23" s="12"/>
      <c r="V23" s="12"/>
      <c r="W23" s="10"/>
      <c r="X23" s="10"/>
      <c r="Y23" s="10"/>
      <c r="Z23" s="14"/>
      <c r="AA23" s="13"/>
      <c r="AB23" s="10"/>
      <c r="AC23" s="10"/>
      <c r="AD23" s="12"/>
      <c r="AE23" s="12"/>
      <c r="AF23" s="10"/>
      <c r="AG23" s="10"/>
      <c r="AH23" s="14"/>
      <c r="AI23" s="14"/>
      <c r="AJ23" s="10"/>
      <c r="AK23" s="10"/>
    </row>
    <row r="24" spans="1:37" s="8" customFormat="1" ht="33.75" customHeight="1" x14ac:dyDescent="0.2">
      <c r="A24" s="129">
        <v>1.4</v>
      </c>
      <c r="B24" s="129"/>
      <c r="C24" s="13" t="s">
        <v>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V24" s="13"/>
      <c r="W24" s="13"/>
      <c r="X24" s="13"/>
      <c r="Y24" s="13"/>
      <c r="Z24" s="13"/>
      <c r="AA24" s="13"/>
      <c r="AB24" s="13"/>
    </row>
    <row r="25" spans="1:37" s="8" customFormat="1" ht="33.75" customHeight="1" x14ac:dyDescent="0.2">
      <c r="A25" s="12" t="s">
        <v>2</v>
      </c>
      <c r="B25" s="12"/>
      <c r="C25" s="10"/>
      <c r="D25" s="10"/>
      <c r="E25" s="10"/>
      <c r="F25" s="10"/>
      <c r="G25" s="13"/>
      <c r="H25" s="13"/>
      <c r="I25" s="10"/>
      <c r="L25" s="10"/>
      <c r="M25" s="10"/>
      <c r="N25" s="14"/>
      <c r="O25" s="14"/>
      <c r="P25" s="13"/>
      <c r="Q25" s="13"/>
      <c r="T25" s="12"/>
      <c r="U25" s="12"/>
      <c r="V25" s="10"/>
      <c r="W25" s="10"/>
      <c r="X25" s="10"/>
      <c r="Y25" s="10"/>
      <c r="Z25" s="10"/>
      <c r="AA25" s="10"/>
      <c r="AB25" s="13"/>
      <c r="AC25" s="26"/>
      <c r="AD25" s="24"/>
      <c r="AE25" s="24"/>
      <c r="AF25" s="24"/>
      <c r="AG25" s="24"/>
      <c r="AH25" s="24"/>
      <c r="AI25" s="24"/>
      <c r="AJ25" s="24"/>
      <c r="AK25" s="27"/>
    </row>
    <row r="26" spans="1:37" ht="24.95" customHeight="1" x14ac:dyDescent="0.2">
      <c r="D26" s="1" t="str">
        <f>IF(D1="","",D1)</f>
        <v>割合④</v>
      </c>
      <c r="AG26" s="2" t="str">
        <f>IF(AG1="","",AG1)</f>
        <v>№</v>
      </c>
      <c r="AH26" s="2"/>
      <c r="AI26" s="126">
        <f>IF(AI1="","",AI1)</f>
        <v>8</v>
      </c>
      <c r="AJ26" s="126"/>
    </row>
    <row r="27" spans="1:37" ht="21.75" customHeight="1" x14ac:dyDescent="0.2">
      <c r="E27" s="11" t="s">
        <v>5</v>
      </c>
      <c r="F27" s="9"/>
      <c r="G27" s="9"/>
      <c r="Q27" s="15" t="str">
        <f>IF(Q2="","",Q2)</f>
        <v>名前</v>
      </c>
      <c r="R27" s="16"/>
      <c r="S27" s="16"/>
      <c r="T27" s="16"/>
      <c r="U27" s="16" t="str">
        <f>IF(U2="","",U2)</f>
        <v/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7" ht="24.95" customHeight="1" x14ac:dyDescent="0.2">
      <c r="A28" s="6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7" ht="33.75" customHeight="1" x14ac:dyDescent="0.2">
      <c r="A29" s="29" t="s">
        <v>152</v>
      </c>
      <c r="Q29" s="7"/>
      <c r="R29" s="8"/>
      <c r="S29" s="8"/>
      <c r="T29" s="8"/>
      <c r="U29" s="8"/>
      <c r="V29" s="8"/>
      <c r="W29" s="8"/>
      <c r="X29" s="8"/>
      <c r="Y29" s="8"/>
      <c r="Z29" s="30" t="s">
        <v>12</v>
      </c>
      <c r="AA29" s="30"/>
      <c r="AB29" s="30"/>
      <c r="AC29" s="30"/>
      <c r="AD29" s="30"/>
      <c r="AE29" s="30"/>
      <c r="AF29" s="30"/>
      <c r="AG29" s="31"/>
      <c r="AH29" s="31"/>
      <c r="AI29" s="31"/>
      <c r="AJ29" s="31"/>
    </row>
    <row r="30" spans="1:37" s="8" customFormat="1" ht="33.75" customHeight="1" x14ac:dyDescent="0.2">
      <c r="A30" s="12" t="s">
        <v>13</v>
      </c>
      <c r="B30" s="12"/>
      <c r="C30" s="128">
        <f ca="1">J30*A31</f>
        <v>15</v>
      </c>
      <c r="D30" s="128"/>
      <c r="E30" s="128"/>
      <c r="F30" s="10" t="s">
        <v>239</v>
      </c>
      <c r="G30" s="10"/>
      <c r="H30" s="14"/>
      <c r="J30" s="128">
        <f ca="1">J5</f>
        <v>50</v>
      </c>
      <c r="K30" s="128"/>
      <c r="L30" s="128"/>
      <c r="M30" s="8" t="s">
        <v>182</v>
      </c>
      <c r="N30" s="10"/>
      <c r="O30" s="10"/>
      <c r="P30" s="10"/>
      <c r="Q30" s="10"/>
      <c r="R30" s="13"/>
      <c r="S30" s="13"/>
      <c r="T30" s="13"/>
      <c r="U30" s="12"/>
      <c r="V30" s="12"/>
      <c r="W30" s="10"/>
      <c r="X30" s="10"/>
      <c r="Y30" s="10"/>
      <c r="Z30" s="14"/>
      <c r="AA30" s="13"/>
      <c r="AB30" s="10"/>
      <c r="AC30" s="10"/>
      <c r="AD30" s="12"/>
      <c r="AE30" s="12"/>
      <c r="AF30" s="10"/>
      <c r="AG30" s="10"/>
      <c r="AH30" s="14"/>
      <c r="AI30" s="14"/>
      <c r="AJ30" s="10"/>
      <c r="AK30" s="10"/>
    </row>
    <row r="31" spans="1:37" s="8" customFormat="1" ht="33.75" customHeight="1" x14ac:dyDescent="0.2">
      <c r="A31" s="129">
        <v>0.3</v>
      </c>
      <c r="B31" s="129"/>
      <c r="C31" s="13" t="s">
        <v>6</v>
      </c>
      <c r="D31" s="13"/>
      <c r="E31" s="13"/>
      <c r="F31" s="130">
        <f ca="1">C30</f>
        <v>15</v>
      </c>
      <c r="G31" s="130"/>
      <c r="H31" s="130"/>
      <c r="I31" s="130" t="s">
        <v>172</v>
      </c>
      <c r="J31" s="130"/>
      <c r="K31" s="130">
        <f ca="1">J30</f>
        <v>50</v>
      </c>
      <c r="L31" s="130"/>
      <c r="M31" s="130"/>
      <c r="N31" s="130" t="s">
        <v>11</v>
      </c>
      <c r="O31" s="130"/>
      <c r="P31" s="130">
        <f ca="1">F31/K31</f>
        <v>0.3</v>
      </c>
      <c r="Q31" s="130"/>
      <c r="R31" s="130"/>
      <c r="S31" s="13"/>
      <c r="V31" s="13"/>
      <c r="W31" s="13"/>
      <c r="X31" s="13"/>
      <c r="Y31" s="13"/>
      <c r="Z31" s="13"/>
      <c r="AA31" s="13"/>
      <c r="AB31" s="13"/>
    </row>
    <row r="32" spans="1:37" s="8" customFormat="1" ht="33.75" customHeight="1" x14ac:dyDescent="0.2">
      <c r="A32" s="12" t="s">
        <v>2</v>
      </c>
      <c r="B32" s="12"/>
      <c r="C32" s="10"/>
      <c r="D32" s="10"/>
      <c r="E32" s="10"/>
      <c r="F32" s="10"/>
      <c r="G32" s="13"/>
      <c r="H32" s="13"/>
      <c r="I32" s="10"/>
      <c r="L32" s="10"/>
      <c r="M32" s="10"/>
      <c r="N32" s="14"/>
      <c r="O32" s="14"/>
      <c r="P32" s="13"/>
      <c r="Q32" s="13"/>
      <c r="T32" s="12"/>
      <c r="U32" s="12"/>
      <c r="V32" s="10"/>
      <c r="W32" s="10"/>
      <c r="X32" s="10"/>
      <c r="Y32" s="10"/>
      <c r="Z32" s="10"/>
      <c r="AA32" s="17"/>
      <c r="AB32" s="17"/>
      <c r="AC32" s="26"/>
      <c r="AD32" s="24"/>
      <c r="AE32" s="131">
        <f ca="1">P31*100</f>
        <v>30</v>
      </c>
      <c r="AF32" s="131"/>
      <c r="AG32" s="131"/>
      <c r="AH32" s="131"/>
      <c r="AI32" s="25" t="s">
        <v>243</v>
      </c>
      <c r="AJ32" s="24"/>
      <c r="AK32" s="27"/>
    </row>
    <row r="33" spans="1:37" s="8" customFormat="1" ht="33.75" customHeight="1" x14ac:dyDescent="0.2">
      <c r="A33" s="12" t="s">
        <v>14</v>
      </c>
      <c r="B33" s="12"/>
      <c r="C33" s="128">
        <f ca="1">J33*A34</f>
        <v>24</v>
      </c>
      <c r="D33" s="128"/>
      <c r="E33" s="128"/>
      <c r="F33" s="10" t="s">
        <v>184</v>
      </c>
      <c r="G33" s="10"/>
      <c r="H33" s="14"/>
      <c r="J33" s="128">
        <f ca="1">J8</f>
        <v>300</v>
      </c>
      <c r="K33" s="128"/>
      <c r="L33" s="128"/>
      <c r="M33" s="8" t="s">
        <v>185</v>
      </c>
      <c r="N33" s="10"/>
      <c r="O33" s="10"/>
      <c r="P33" s="10"/>
      <c r="Q33" s="10"/>
      <c r="R33" s="13"/>
      <c r="S33" s="13"/>
      <c r="T33" s="13"/>
      <c r="U33" s="12"/>
      <c r="V33" s="12"/>
      <c r="W33" s="10"/>
      <c r="X33" s="10"/>
      <c r="Y33" s="10"/>
      <c r="Z33" s="14"/>
      <c r="AA33" s="13"/>
      <c r="AB33" s="10"/>
      <c r="AC33" s="10"/>
      <c r="AD33" s="12"/>
      <c r="AE33" s="12"/>
      <c r="AF33" s="10"/>
      <c r="AG33" s="10"/>
      <c r="AH33" s="14"/>
      <c r="AI33" s="14"/>
      <c r="AJ33" s="10"/>
      <c r="AK33" s="10"/>
    </row>
    <row r="34" spans="1:37" s="8" customFormat="1" ht="33.75" customHeight="1" x14ac:dyDescent="0.2">
      <c r="A34" s="129">
        <v>0.08</v>
      </c>
      <c r="B34" s="129"/>
      <c r="C34" s="13" t="s">
        <v>6</v>
      </c>
      <c r="D34" s="13"/>
      <c r="E34" s="13"/>
      <c r="F34" s="130">
        <f ca="1">C33</f>
        <v>24</v>
      </c>
      <c r="G34" s="130"/>
      <c r="H34" s="130"/>
      <c r="I34" s="130" t="s">
        <v>172</v>
      </c>
      <c r="J34" s="130"/>
      <c r="K34" s="130">
        <f ca="1">J33</f>
        <v>300</v>
      </c>
      <c r="L34" s="130"/>
      <c r="M34" s="130"/>
      <c r="N34" s="130" t="s">
        <v>11</v>
      </c>
      <c r="O34" s="130"/>
      <c r="P34" s="130">
        <f ca="1">F34/K34</f>
        <v>0.08</v>
      </c>
      <c r="Q34" s="130"/>
      <c r="R34" s="130"/>
      <c r="S34" s="13"/>
      <c r="V34" s="13"/>
      <c r="W34" s="13"/>
      <c r="X34" s="13"/>
      <c r="Y34" s="13"/>
      <c r="Z34" s="13"/>
      <c r="AA34" s="13"/>
      <c r="AB34" s="13"/>
    </row>
    <row r="35" spans="1:37" s="8" customFormat="1" ht="33.75" customHeight="1" x14ac:dyDescent="0.2">
      <c r="A35" s="12" t="s">
        <v>2</v>
      </c>
      <c r="B35" s="12"/>
      <c r="C35" s="14"/>
      <c r="D35" s="14"/>
      <c r="E35" s="10"/>
      <c r="F35" s="10"/>
      <c r="G35" s="13"/>
      <c r="H35" s="13"/>
      <c r="I35" s="10"/>
      <c r="L35" s="10"/>
      <c r="M35" s="10"/>
      <c r="N35" s="14"/>
      <c r="O35" s="14"/>
      <c r="P35" s="13"/>
      <c r="Q35" s="13"/>
      <c r="T35" s="12"/>
      <c r="U35" s="12"/>
      <c r="V35" s="10"/>
      <c r="W35" s="10"/>
      <c r="X35" s="10"/>
      <c r="Y35" s="10"/>
      <c r="Z35" s="10"/>
      <c r="AA35" s="17"/>
      <c r="AB35" s="17"/>
      <c r="AC35" s="26"/>
      <c r="AD35" s="24"/>
      <c r="AE35" s="131">
        <f ca="1">P34*100</f>
        <v>8</v>
      </c>
      <c r="AF35" s="131"/>
      <c r="AG35" s="131"/>
      <c r="AH35" s="131"/>
      <c r="AI35" s="25" t="s">
        <v>243</v>
      </c>
      <c r="AJ35" s="24"/>
      <c r="AK35" s="27"/>
    </row>
    <row r="36" spans="1:37" s="8" customFormat="1" ht="33.75" customHeight="1" x14ac:dyDescent="0.2">
      <c r="A36" s="12" t="s">
        <v>15</v>
      </c>
      <c r="B36" s="12"/>
      <c r="C36" s="128">
        <f ca="1">J36*A37</f>
        <v>68</v>
      </c>
      <c r="D36" s="128"/>
      <c r="E36" s="128"/>
      <c r="F36" s="10" t="s">
        <v>240</v>
      </c>
      <c r="G36" s="10"/>
      <c r="H36" s="14"/>
      <c r="J36" s="128">
        <f ca="1">J11</f>
        <v>80</v>
      </c>
      <c r="K36" s="128"/>
      <c r="L36" s="128"/>
      <c r="M36" s="8" t="s">
        <v>186</v>
      </c>
      <c r="N36" s="10"/>
      <c r="O36" s="10"/>
      <c r="P36" s="10"/>
      <c r="Q36" s="10"/>
      <c r="R36" s="13"/>
      <c r="S36" s="13"/>
      <c r="T36" s="13"/>
      <c r="U36" s="12"/>
      <c r="V36" s="12"/>
      <c r="W36" s="10"/>
      <c r="X36" s="10"/>
      <c r="Y36" s="10"/>
      <c r="Z36" s="14"/>
      <c r="AA36" s="13"/>
      <c r="AB36" s="10"/>
      <c r="AC36" s="10"/>
      <c r="AD36" s="12"/>
      <c r="AE36" s="12"/>
      <c r="AF36" s="10"/>
      <c r="AG36" s="10"/>
      <c r="AH36" s="14"/>
      <c r="AI36" s="14"/>
      <c r="AJ36" s="10"/>
      <c r="AK36" s="10"/>
    </row>
    <row r="37" spans="1:37" s="8" customFormat="1" ht="33.75" customHeight="1" x14ac:dyDescent="0.2">
      <c r="A37" s="129">
        <v>0.85</v>
      </c>
      <c r="B37" s="129"/>
      <c r="C37" s="13" t="s">
        <v>6</v>
      </c>
      <c r="D37" s="13"/>
      <c r="E37" s="13"/>
      <c r="F37" s="130">
        <f ca="1">C36</f>
        <v>68</v>
      </c>
      <c r="G37" s="130"/>
      <c r="H37" s="130"/>
      <c r="I37" s="130" t="s">
        <v>172</v>
      </c>
      <c r="J37" s="130"/>
      <c r="K37" s="130">
        <f ca="1">J36</f>
        <v>80</v>
      </c>
      <c r="L37" s="130"/>
      <c r="M37" s="130"/>
      <c r="N37" s="130" t="s">
        <v>11</v>
      </c>
      <c r="O37" s="130"/>
      <c r="P37" s="130">
        <f ca="1">F37/K37</f>
        <v>0.85</v>
      </c>
      <c r="Q37" s="130"/>
      <c r="R37" s="130"/>
      <c r="S37" s="13"/>
      <c r="V37" s="13"/>
      <c r="W37" s="13"/>
      <c r="X37" s="13"/>
      <c r="Y37" s="13"/>
      <c r="Z37" s="13"/>
      <c r="AA37" s="13"/>
      <c r="AB37" s="13"/>
    </row>
    <row r="38" spans="1:37" s="8" customFormat="1" ht="33.75" customHeight="1" x14ac:dyDescent="0.2">
      <c r="A38" s="12" t="s">
        <v>2</v>
      </c>
      <c r="B38" s="12"/>
      <c r="C38" s="14"/>
      <c r="D38" s="14"/>
      <c r="E38" s="10"/>
      <c r="F38" s="10"/>
      <c r="G38" s="13"/>
      <c r="H38" s="13"/>
      <c r="I38" s="10"/>
      <c r="L38" s="10"/>
      <c r="M38" s="10"/>
      <c r="N38" s="14"/>
      <c r="O38" s="14"/>
      <c r="P38" s="13"/>
      <c r="Q38" s="13"/>
      <c r="T38" s="12"/>
      <c r="U38" s="12"/>
      <c r="V38" s="10"/>
      <c r="W38" s="10"/>
      <c r="X38" s="10"/>
      <c r="Y38" s="10"/>
      <c r="Z38" s="10"/>
      <c r="AA38" s="17"/>
      <c r="AB38" s="17"/>
      <c r="AC38" s="26"/>
      <c r="AD38" s="24"/>
      <c r="AE38" s="131">
        <f ca="1">P37*100</f>
        <v>85</v>
      </c>
      <c r="AF38" s="131"/>
      <c r="AG38" s="131"/>
      <c r="AH38" s="131"/>
      <c r="AI38" s="25" t="s">
        <v>243</v>
      </c>
      <c r="AJ38" s="24"/>
      <c r="AK38" s="27"/>
    </row>
    <row r="39" spans="1:37" s="8" customFormat="1" ht="33.75" customHeight="1" x14ac:dyDescent="0.2">
      <c r="A39" s="12" t="s">
        <v>16</v>
      </c>
      <c r="B39" s="12"/>
      <c r="C39" s="128">
        <f ca="1">J39*A40</f>
        <v>4.8</v>
      </c>
      <c r="D39" s="128"/>
      <c r="E39" s="128"/>
      <c r="F39" s="10" t="s">
        <v>241</v>
      </c>
      <c r="G39" s="10"/>
      <c r="H39" s="14"/>
      <c r="J39" s="128">
        <f ca="1">J14</f>
        <v>30</v>
      </c>
      <c r="K39" s="128"/>
      <c r="L39" s="128"/>
      <c r="M39" s="8" t="s">
        <v>187</v>
      </c>
      <c r="N39" s="10"/>
      <c r="O39" s="10"/>
      <c r="P39" s="10"/>
      <c r="Q39" s="10"/>
      <c r="R39" s="13"/>
      <c r="S39" s="13"/>
      <c r="T39" s="13"/>
      <c r="U39" s="12"/>
      <c r="V39" s="12"/>
      <c r="W39" s="10"/>
      <c r="X39" s="10"/>
      <c r="Y39" s="10"/>
      <c r="Z39" s="14"/>
      <c r="AA39" s="13"/>
      <c r="AB39" s="10"/>
      <c r="AC39" s="10"/>
      <c r="AD39" s="12"/>
      <c r="AE39" s="12"/>
      <c r="AF39" s="10"/>
      <c r="AG39" s="10"/>
      <c r="AH39" s="14"/>
      <c r="AI39" s="14"/>
      <c r="AJ39" s="10"/>
      <c r="AK39" s="10"/>
    </row>
    <row r="40" spans="1:37" s="8" customFormat="1" ht="33.75" customHeight="1" x14ac:dyDescent="0.2">
      <c r="A40" s="129">
        <v>0.16</v>
      </c>
      <c r="B40" s="129"/>
      <c r="C40" s="13" t="s">
        <v>6</v>
      </c>
      <c r="D40" s="13"/>
      <c r="E40" s="13"/>
      <c r="F40" s="130">
        <f ca="1">C39</f>
        <v>4.8</v>
      </c>
      <c r="G40" s="130"/>
      <c r="H40" s="130"/>
      <c r="I40" s="130" t="s">
        <v>172</v>
      </c>
      <c r="J40" s="130"/>
      <c r="K40" s="130">
        <f ca="1">J39</f>
        <v>30</v>
      </c>
      <c r="L40" s="130"/>
      <c r="M40" s="130"/>
      <c r="N40" s="130" t="s">
        <v>11</v>
      </c>
      <c r="O40" s="130"/>
      <c r="P40" s="130">
        <f ca="1">F40/K40</f>
        <v>0.16</v>
      </c>
      <c r="Q40" s="130"/>
      <c r="R40" s="130"/>
      <c r="S40" s="13"/>
      <c r="V40" s="13"/>
      <c r="W40" s="13"/>
      <c r="X40" s="13"/>
      <c r="Y40" s="13"/>
      <c r="Z40" s="13"/>
      <c r="AA40" s="13"/>
      <c r="AB40" s="13"/>
    </row>
    <row r="41" spans="1:37" s="8" customFormat="1" ht="33.75" customHeight="1" x14ac:dyDescent="0.2">
      <c r="A41" s="12" t="s">
        <v>2</v>
      </c>
      <c r="B41" s="12"/>
      <c r="C41" s="14"/>
      <c r="D41" s="14"/>
      <c r="E41" s="10"/>
      <c r="F41" s="10"/>
      <c r="G41" s="13"/>
      <c r="H41" s="13"/>
      <c r="I41" s="10"/>
      <c r="L41" s="10"/>
      <c r="M41" s="10"/>
      <c r="N41" s="14"/>
      <c r="O41" s="14"/>
      <c r="P41" s="13"/>
      <c r="Q41" s="13"/>
      <c r="T41" s="12"/>
      <c r="U41" s="12"/>
      <c r="V41" s="10"/>
      <c r="W41" s="10"/>
      <c r="X41" s="10"/>
      <c r="Y41" s="10"/>
      <c r="Z41" s="10"/>
      <c r="AA41" s="17"/>
      <c r="AB41" s="17"/>
      <c r="AC41" s="26"/>
      <c r="AD41" s="24"/>
      <c r="AE41" s="131">
        <f ca="1">P40*100</f>
        <v>16</v>
      </c>
      <c r="AF41" s="131"/>
      <c r="AG41" s="131"/>
      <c r="AH41" s="131"/>
      <c r="AI41" s="25" t="s">
        <v>243</v>
      </c>
      <c r="AJ41" s="24"/>
      <c r="AK41" s="27"/>
    </row>
    <row r="42" spans="1:37" s="8" customFormat="1" ht="33.75" customHeight="1" x14ac:dyDescent="0.2">
      <c r="A42" s="12" t="s">
        <v>17</v>
      </c>
      <c r="B42" s="12"/>
      <c r="C42" s="128">
        <f ca="1">J42*A43</f>
        <v>75</v>
      </c>
      <c r="D42" s="128"/>
      <c r="E42" s="128"/>
      <c r="F42" s="10" t="s">
        <v>188</v>
      </c>
      <c r="G42" s="10"/>
      <c r="H42" s="14"/>
      <c r="J42" s="128">
        <f ca="1">J17</f>
        <v>50</v>
      </c>
      <c r="K42" s="128"/>
      <c r="L42" s="128"/>
      <c r="M42" s="8" t="s">
        <v>189</v>
      </c>
      <c r="N42" s="10"/>
      <c r="O42" s="10"/>
      <c r="P42" s="10"/>
      <c r="Q42" s="10"/>
      <c r="R42" s="13"/>
      <c r="S42" s="13"/>
      <c r="T42" s="13"/>
      <c r="U42" s="12"/>
      <c r="V42" s="12"/>
      <c r="W42" s="10"/>
      <c r="X42" s="10"/>
      <c r="Y42" s="10"/>
      <c r="Z42" s="14"/>
      <c r="AA42" s="13"/>
      <c r="AB42" s="10"/>
      <c r="AC42" s="10"/>
      <c r="AD42" s="12"/>
      <c r="AE42" s="12"/>
      <c r="AF42" s="10"/>
      <c r="AG42" s="10"/>
      <c r="AH42" s="14"/>
      <c r="AI42" s="14"/>
      <c r="AJ42" s="10"/>
      <c r="AK42" s="10"/>
    </row>
    <row r="43" spans="1:37" s="8" customFormat="1" ht="33.75" customHeight="1" x14ac:dyDescent="0.2">
      <c r="A43" s="129">
        <v>1.5</v>
      </c>
      <c r="B43" s="129"/>
      <c r="C43" s="13" t="s">
        <v>6</v>
      </c>
      <c r="D43" s="13"/>
      <c r="E43" s="13"/>
      <c r="F43" s="130">
        <f ca="1">C42</f>
        <v>75</v>
      </c>
      <c r="G43" s="130"/>
      <c r="H43" s="130"/>
      <c r="I43" s="130" t="s">
        <v>172</v>
      </c>
      <c r="J43" s="130"/>
      <c r="K43" s="130">
        <f ca="1">J42</f>
        <v>50</v>
      </c>
      <c r="L43" s="130"/>
      <c r="M43" s="130"/>
      <c r="N43" s="130" t="s">
        <v>11</v>
      </c>
      <c r="O43" s="130"/>
      <c r="P43" s="130">
        <f ca="1">F43/K43</f>
        <v>1.5</v>
      </c>
      <c r="Q43" s="130"/>
      <c r="R43" s="130"/>
      <c r="S43" s="13"/>
      <c r="V43" s="13"/>
      <c r="W43" s="13"/>
      <c r="X43" s="13"/>
      <c r="Y43" s="13"/>
      <c r="Z43" s="13"/>
      <c r="AA43" s="13"/>
      <c r="AB43" s="13"/>
    </row>
    <row r="44" spans="1:37" s="8" customFormat="1" ht="33.75" customHeight="1" x14ac:dyDescent="0.2">
      <c r="A44" s="12" t="s">
        <v>2</v>
      </c>
      <c r="B44" s="12"/>
      <c r="C44" s="14"/>
      <c r="D44" s="14"/>
      <c r="E44" s="10"/>
      <c r="F44" s="10"/>
      <c r="G44" s="13"/>
      <c r="H44" s="13"/>
      <c r="I44" s="10"/>
      <c r="L44" s="10"/>
      <c r="M44" s="10"/>
      <c r="N44" s="14"/>
      <c r="O44" s="14"/>
      <c r="P44" s="13"/>
      <c r="Q44" s="13"/>
      <c r="T44" s="12"/>
      <c r="U44" s="12"/>
      <c r="V44" s="10"/>
      <c r="W44" s="10"/>
      <c r="X44" s="10"/>
      <c r="Y44" s="10"/>
      <c r="Z44" s="10"/>
      <c r="AA44" s="17"/>
      <c r="AB44" s="17"/>
      <c r="AC44" s="26"/>
      <c r="AD44" s="24"/>
      <c r="AE44" s="131">
        <f ca="1">P43*100</f>
        <v>150</v>
      </c>
      <c r="AF44" s="131"/>
      <c r="AG44" s="131"/>
      <c r="AH44" s="131"/>
      <c r="AI44" s="25" t="s">
        <v>243</v>
      </c>
      <c r="AJ44" s="24"/>
      <c r="AK44" s="27"/>
    </row>
    <row r="45" spans="1:37" s="8" customFormat="1" ht="33.75" customHeight="1" x14ac:dyDescent="0.2">
      <c r="A45" s="12" t="s">
        <v>19</v>
      </c>
      <c r="B45" s="12"/>
      <c r="C45" s="128">
        <f ca="1">J45*A46</f>
        <v>112</v>
      </c>
      <c r="D45" s="128"/>
      <c r="E45" s="128"/>
      <c r="F45" s="10" t="s">
        <v>242</v>
      </c>
      <c r="G45" s="10"/>
      <c r="H45" s="14"/>
      <c r="J45" s="128">
        <f ca="1">J20</f>
        <v>70</v>
      </c>
      <c r="K45" s="128"/>
      <c r="L45" s="128"/>
      <c r="M45" s="8" t="s">
        <v>191</v>
      </c>
      <c r="N45" s="10"/>
      <c r="O45" s="10"/>
      <c r="P45" s="10"/>
      <c r="Q45" s="10"/>
      <c r="R45" s="13"/>
      <c r="S45" s="13"/>
      <c r="T45" s="13"/>
      <c r="U45" s="12"/>
      <c r="V45" s="12"/>
      <c r="W45" s="10"/>
      <c r="X45" s="10"/>
      <c r="Y45" s="10"/>
      <c r="Z45" s="14"/>
      <c r="AA45" s="13"/>
      <c r="AB45" s="10"/>
      <c r="AC45" s="10"/>
      <c r="AD45" s="12"/>
      <c r="AE45" s="12"/>
      <c r="AF45" s="10"/>
      <c r="AG45" s="10"/>
      <c r="AH45" s="14"/>
      <c r="AI45" s="14"/>
      <c r="AJ45" s="10"/>
      <c r="AK45" s="10"/>
    </row>
    <row r="46" spans="1:37" s="8" customFormat="1" ht="33.75" customHeight="1" x14ac:dyDescent="0.2">
      <c r="A46" s="129">
        <v>1.6</v>
      </c>
      <c r="B46" s="129"/>
      <c r="C46" s="13" t="s">
        <v>6</v>
      </c>
      <c r="D46" s="13"/>
      <c r="E46" s="13"/>
      <c r="F46" s="130">
        <f ca="1">C45</f>
        <v>112</v>
      </c>
      <c r="G46" s="130"/>
      <c r="H46" s="130"/>
      <c r="I46" s="130" t="s">
        <v>172</v>
      </c>
      <c r="J46" s="130"/>
      <c r="K46" s="130">
        <f ca="1">J45</f>
        <v>70</v>
      </c>
      <c r="L46" s="130"/>
      <c r="M46" s="130"/>
      <c r="N46" s="130" t="s">
        <v>11</v>
      </c>
      <c r="O46" s="130"/>
      <c r="P46" s="130">
        <f ca="1">F46/K46</f>
        <v>1.6</v>
      </c>
      <c r="Q46" s="130"/>
      <c r="R46" s="130"/>
      <c r="S46" s="13"/>
      <c r="V46" s="13"/>
      <c r="W46" s="13"/>
      <c r="X46" s="13"/>
      <c r="Y46" s="13"/>
      <c r="Z46" s="13"/>
      <c r="AA46" s="13"/>
      <c r="AB46" s="13"/>
    </row>
    <row r="47" spans="1:37" s="8" customFormat="1" ht="33.75" customHeight="1" x14ac:dyDescent="0.2">
      <c r="A47" s="12" t="s">
        <v>2</v>
      </c>
      <c r="B47" s="12"/>
      <c r="C47" s="14"/>
      <c r="D47" s="14"/>
      <c r="E47" s="10"/>
      <c r="F47" s="10"/>
      <c r="G47" s="13"/>
      <c r="H47" s="13"/>
      <c r="I47" s="10"/>
      <c r="L47" s="10"/>
      <c r="M47" s="10"/>
      <c r="N47" s="14"/>
      <c r="O47" s="14"/>
      <c r="P47" s="13"/>
      <c r="Q47" s="13"/>
      <c r="T47" s="12"/>
      <c r="U47" s="12"/>
      <c r="V47" s="10"/>
      <c r="W47" s="10"/>
      <c r="X47" s="10"/>
      <c r="Y47" s="10"/>
      <c r="Z47" s="10"/>
      <c r="AA47" s="17"/>
      <c r="AB47" s="17"/>
      <c r="AC47" s="26"/>
      <c r="AD47" s="24"/>
      <c r="AE47" s="131">
        <f ca="1">P46*100</f>
        <v>160</v>
      </c>
      <c r="AF47" s="131"/>
      <c r="AG47" s="131"/>
      <c r="AH47" s="131"/>
      <c r="AI47" s="25" t="s">
        <v>243</v>
      </c>
      <c r="AJ47" s="24"/>
      <c r="AK47" s="27"/>
    </row>
    <row r="48" spans="1:37" s="8" customFormat="1" ht="33.75" customHeight="1" x14ac:dyDescent="0.2">
      <c r="A48" s="12" t="s">
        <v>20</v>
      </c>
      <c r="B48" s="12"/>
      <c r="C48" s="128">
        <f ca="1">J48*A49</f>
        <v>840</v>
      </c>
      <c r="D48" s="128"/>
      <c r="E48" s="128"/>
      <c r="F48" s="12" t="s">
        <v>263</v>
      </c>
      <c r="G48" s="10"/>
      <c r="H48" s="14"/>
      <c r="J48" s="128">
        <f ca="1">J23</f>
        <v>600</v>
      </c>
      <c r="K48" s="128"/>
      <c r="L48" s="128"/>
      <c r="M48" s="8" t="s">
        <v>264</v>
      </c>
      <c r="N48" s="10"/>
      <c r="O48" s="10"/>
      <c r="P48" s="10"/>
      <c r="Q48" s="10"/>
      <c r="R48" s="13"/>
      <c r="S48" s="13"/>
      <c r="T48" s="13"/>
      <c r="U48" s="12"/>
      <c r="V48" s="12"/>
      <c r="W48" s="10"/>
      <c r="X48" s="10"/>
      <c r="Y48" s="10"/>
      <c r="Z48" s="14"/>
      <c r="AA48" s="13"/>
      <c r="AB48" s="10"/>
      <c r="AC48" s="10"/>
      <c r="AD48" s="12"/>
      <c r="AE48" s="12"/>
      <c r="AF48" s="10"/>
      <c r="AG48" s="10"/>
      <c r="AH48" s="14"/>
      <c r="AI48" s="14"/>
      <c r="AJ48" s="10"/>
      <c r="AK48" s="10"/>
    </row>
    <row r="49" spans="1:37" s="8" customFormat="1" ht="33.75" customHeight="1" x14ac:dyDescent="0.2">
      <c r="A49" s="129">
        <v>1.4</v>
      </c>
      <c r="B49" s="129"/>
      <c r="C49" s="13" t="s">
        <v>6</v>
      </c>
      <c r="D49" s="13"/>
      <c r="E49" s="13"/>
      <c r="F49" s="130">
        <f ca="1">C48</f>
        <v>840</v>
      </c>
      <c r="G49" s="130"/>
      <c r="H49" s="130"/>
      <c r="I49" s="130" t="s">
        <v>172</v>
      </c>
      <c r="J49" s="130"/>
      <c r="K49" s="130">
        <f ca="1">J48</f>
        <v>600</v>
      </c>
      <c r="L49" s="130"/>
      <c r="M49" s="130"/>
      <c r="N49" s="130" t="s">
        <v>11</v>
      </c>
      <c r="O49" s="130"/>
      <c r="P49" s="130">
        <f ca="1">F49/K49</f>
        <v>1.4</v>
      </c>
      <c r="Q49" s="130"/>
      <c r="R49" s="130"/>
      <c r="S49" s="13"/>
      <c r="V49" s="13"/>
      <c r="W49" s="13"/>
      <c r="X49" s="13"/>
      <c r="Y49" s="13"/>
      <c r="Z49" s="13"/>
      <c r="AA49" s="13"/>
      <c r="AB49" s="13"/>
    </row>
    <row r="50" spans="1:37" s="8" customFormat="1" ht="33.75" customHeight="1" x14ac:dyDescent="0.2">
      <c r="A50" s="12"/>
      <c r="B50" s="12"/>
      <c r="C50" s="14"/>
      <c r="D50" s="14"/>
      <c r="E50" s="10"/>
      <c r="F50" s="10"/>
      <c r="G50" s="13"/>
      <c r="H50" s="13"/>
      <c r="I50" s="10"/>
      <c r="L50" s="10"/>
      <c r="M50" s="10"/>
      <c r="N50" s="14"/>
      <c r="O50" s="14"/>
      <c r="P50" s="13"/>
      <c r="Q50" s="13"/>
      <c r="T50" s="12"/>
      <c r="U50" s="12"/>
      <c r="V50" s="10"/>
      <c r="W50" s="10"/>
      <c r="X50" s="10"/>
      <c r="Y50" s="10"/>
      <c r="Z50" s="10"/>
      <c r="AA50" s="17"/>
      <c r="AB50" s="17"/>
      <c r="AC50" s="26"/>
      <c r="AD50" s="24"/>
      <c r="AE50" s="131">
        <f ca="1">P49*100</f>
        <v>140</v>
      </c>
      <c r="AF50" s="131"/>
      <c r="AG50" s="131"/>
      <c r="AH50" s="131"/>
      <c r="AI50" s="25" t="s">
        <v>243</v>
      </c>
      <c r="AJ50" s="24"/>
      <c r="AK50" s="27"/>
    </row>
    <row r="51" spans="1:37" s="8" customFormat="1" x14ac:dyDescent="0.2"/>
    <row r="52" spans="1:37" s="8" customFormat="1" x14ac:dyDescent="0.2"/>
    <row r="53" spans="1:37" s="8" customFormat="1" x14ac:dyDescent="0.2"/>
    <row r="54" spans="1:37" s="8" customFormat="1" x14ac:dyDescent="0.2"/>
    <row r="55" spans="1:37" s="8" customFormat="1" x14ac:dyDescent="0.2"/>
    <row r="56" spans="1:37" s="8" customFormat="1" x14ac:dyDescent="0.2"/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pans="1:37" s="8" customFormat="1" x14ac:dyDescent="0.2"/>
    <row r="66" spans="1:37" s="8" customFormat="1" x14ac:dyDescent="0.2"/>
    <row r="67" spans="1:37" s="8" customFormat="1" x14ac:dyDescent="0.2"/>
    <row r="68" spans="1:37" s="8" customFormat="1" x14ac:dyDescent="0.2"/>
    <row r="69" spans="1:37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</sheetData>
  <mergeCells count="87">
    <mergeCell ref="J30:L30"/>
    <mergeCell ref="AI1:AJ1"/>
    <mergeCell ref="AI26:AJ26"/>
    <mergeCell ref="J2:K2"/>
    <mergeCell ref="C5:E5"/>
    <mergeCell ref="C20:E20"/>
    <mergeCell ref="J5:L5"/>
    <mergeCell ref="J8:L8"/>
    <mergeCell ref="C8:E8"/>
    <mergeCell ref="C11:E11"/>
    <mergeCell ref="C14:E14"/>
    <mergeCell ref="J11:L11"/>
    <mergeCell ref="J14:L14"/>
    <mergeCell ref="J17:L17"/>
    <mergeCell ref="J20:L20"/>
    <mergeCell ref="J23:L23"/>
    <mergeCell ref="A6:B6"/>
    <mergeCell ref="C36:E36"/>
    <mergeCell ref="A37:B37"/>
    <mergeCell ref="A9:B9"/>
    <mergeCell ref="A12:B12"/>
    <mergeCell ref="A34:B34"/>
    <mergeCell ref="A15:B15"/>
    <mergeCell ref="A18:B18"/>
    <mergeCell ref="A31:B31"/>
    <mergeCell ref="C33:E33"/>
    <mergeCell ref="C17:E17"/>
    <mergeCell ref="A46:B46"/>
    <mergeCell ref="C39:E39"/>
    <mergeCell ref="A40:B40"/>
    <mergeCell ref="C42:E42"/>
    <mergeCell ref="A21:B21"/>
    <mergeCell ref="A24:B24"/>
    <mergeCell ref="C30:E30"/>
    <mergeCell ref="C23:E23"/>
    <mergeCell ref="N31:O31"/>
    <mergeCell ref="P31:R31"/>
    <mergeCell ref="A43:B43"/>
    <mergeCell ref="C45:E45"/>
    <mergeCell ref="A49:B49"/>
    <mergeCell ref="F31:H31"/>
    <mergeCell ref="I31:J31"/>
    <mergeCell ref="K31:M31"/>
    <mergeCell ref="J39:L39"/>
    <mergeCell ref="J42:L42"/>
    <mergeCell ref="C48:E48"/>
    <mergeCell ref="AE32:AH32"/>
    <mergeCell ref="F34:H34"/>
    <mergeCell ref="I34:J34"/>
    <mergeCell ref="K34:M34"/>
    <mergeCell ref="N34:O34"/>
    <mergeCell ref="P34:R34"/>
    <mergeCell ref="J33:L33"/>
    <mergeCell ref="AE35:AH35"/>
    <mergeCell ref="F37:H37"/>
    <mergeCell ref="I37:J37"/>
    <mergeCell ref="K37:M37"/>
    <mergeCell ref="N37:O37"/>
    <mergeCell ref="P37:R37"/>
    <mergeCell ref="J36:L36"/>
    <mergeCell ref="AE38:AH38"/>
    <mergeCell ref="F40:H40"/>
    <mergeCell ref="I40:J40"/>
    <mergeCell ref="K40:M40"/>
    <mergeCell ref="N40:O40"/>
    <mergeCell ref="P40:R40"/>
    <mergeCell ref="AE41:AH41"/>
    <mergeCell ref="F43:H43"/>
    <mergeCell ref="I43:J43"/>
    <mergeCell ref="K43:M43"/>
    <mergeCell ref="N43:O43"/>
    <mergeCell ref="P43:R43"/>
    <mergeCell ref="AE44:AH44"/>
    <mergeCell ref="F46:H46"/>
    <mergeCell ref="I46:J46"/>
    <mergeCell ref="K46:M46"/>
    <mergeCell ref="N46:O46"/>
    <mergeCell ref="P46:R46"/>
    <mergeCell ref="J45:L45"/>
    <mergeCell ref="AE50:AH50"/>
    <mergeCell ref="AE47:AH47"/>
    <mergeCell ref="F49:H49"/>
    <mergeCell ref="I49:J49"/>
    <mergeCell ref="K49:M49"/>
    <mergeCell ref="N49:O49"/>
    <mergeCell ref="P49:R49"/>
    <mergeCell ref="J48:L48"/>
  </mergeCells>
  <phoneticPr fontId="3"/>
  <pageMargins left="0.98425196850393704" right="0.98425196850393704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>
    <tabColor indexed="10"/>
  </sheetPr>
  <dimension ref="A1:AM274"/>
  <sheetViews>
    <sheetView topLeftCell="A13" workbookViewId="0">
      <selection activeCell="AI2" sqref="AI2"/>
    </sheetView>
  </sheetViews>
  <sheetFormatPr defaultRowHeight="17.25" x14ac:dyDescent="0.2"/>
  <cols>
    <col min="1" max="37" width="1.69921875" customWidth="1"/>
    <col min="39" max="39" width="12.59765625" bestFit="1" customWidth="1"/>
  </cols>
  <sheetData>
    <row r="1" spans="1:38" ht="24.95" customHeight="1" x14ac:dyDescent="0.2">
      <c r="D1" s="1" t="s">
        <v>193</v>
      </c>
      <c r="N1" s="8"/>
      <c r="AG1" s="2" t="s">
        <v>0</v>
      </c>
      <c r="AH1" s="2"/>
      <c r="AI1" s="126">
        <v>9</v>
      </c>
      <c r="AJ1" s="126"/>
    </row>
    <row r="2" spans="1:38" ht="24.95" customHeight="1" x14ac:dyDescent="0.2">
      <c r="J2" s="127" t="s">
        <v>1</v>
      </c>
      <c r="K2" s="127"/>
      <c r="L2" s="3" t="s">
        <v>2</v>
      </c>
      <c r="M2" s="4"/>
      <c r="N2" s="10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24.95" customHeight="1" x14ac:dyDescent="0.2">
      <c r="J3" s="28"/>
      <c r="K3" s="28"/>
      <c r="L3" s="3"/>
      <c r="M3" s="4"/>
      <c r="N3" s="10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8" ht="33.75" customHeight="1" x14ac:dyDescent="0.2">
      <c r="A4" s="159">
        <v>1</v>
      </c>
      <c r="B4" s="160"/>
      <c r="C4" s="8"/>
      <c r="D4" s="102" t="s">
        <v>194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109"/>
      <c r="S4" s="8"/>
      <c r="T4" s="155">
        <v>2</v>
      </c>
      <c r="U4" s="157"/>
      <c r="V4" s="8"/>
      <c r="W4" s="102" t="s">
        <v>195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30"/>
      <c r="AJ4" s="30"/>
      <c r="AK4" s="8"/>
    </row>
    <row r="5" spans="1:38" ht="33.75" customHeight="1" x14ac:dyDescent="0.2">
      <c r="A5" s="83"/>
      <c r="B5" s="83"/>
      <c r="C5" s="102" t="s">
        <v>196</v>
      </c>
      <c r="D5" s="10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R5" s="109"/>
      <c r="S5" s="8"/>
      <c r="T5" s="8"/>
      <c r="U5" s="8"/>
      <c r="V5" s="102" t="s">
        <v>197</v>
      </c>
      <c r="W5" s="10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30"/>
      <c r="AJ5" s="30"/>
      <c r="AK5" s="8"/>
    </row>
    <row r="6" spans="1:38" s="8" customFormat="1" ht="33.75" customHeight="1" x14ac:dyDescent="0.2">
      <c r="A6" s="12" t="s">
        <v>244</v>
      </c>
      <c r="B6" s="12"/>
      <c r="C6" s="128">
        <f ca="1">I6*0.1+L6*0.01+O6*0.001</f>
        <v>0.52500000000000002</v>
      </c>
      <c r="D6" s="128"/>
      <c r="E6" s="128"/>
      <c r="F6" s="128"/>
      <c r="G6" s="10"/>
      <c r="H6" s="14"/>
      <c r="I6" s="115">
        <f ca="1">INT(RAND()*10)</f>
        <v>5</v>
      </c>
      <c r="J6" s="116" t="str">
        <f ca="1">IF(I6=0,"","割")</f>
        <v>割</v>
      </c>
      <c r="K6" s="116"/>
      <c r="L6" s="116">
        <f ca="1">INT(RAND()*10)</f>
        <v>2</v>
      </c>
      <c r="M6" s="116" t="str">
        <f ca="1">IF(L6=0,"","分")</f>
        <v>分</v>
      </c>
      <c r="N6" s="117"/>
      <c r="O6" s="116">
        <f ca="1">INT(RAND()*10)</f>
        <v>5</v>
      </c>
      <c r="P6" s="116" t="str">
        <f ca="1">IF(O6=0,"","厘")</f>
        <v>厘</v>
      </c>
      <c r="Q6" s="118"/>
      <c r="R6" s="110"/>
      <c r="S6" s="12" t="s">
        <v>244</v>
      </c>
      <c r="T6" s="13"/>
      <c r="U6" s="10">
        <f ca="1">INT(RAND()*10)</f>
        <v>8</v>
      </c>
      <c r="V6" s="10" t="str">
        <f ca="1">IF(U6=0,"","割")</f>
        <v>割</v>
      </c>
      <c r="W6" s="10"/>
      <c r="X6" s="10">
        <f ca="1">INT(RAND()*9)+1</f>
        <v>5</v>
      </c>
      <c r="Y6" s="10" t="str">
        <f ca="1">IF(X6=0,"","分")</f>
        <v>分</v>
      </c>
      <c r="Z6" s="14"/>
      <c r="AA6" s="10">
        <f ca="1">INT(RAND()*10)</f>
        <v>0</v>
      </c>
      <c r="AB6" s="10" t="str">
        <f ca="1">IF(AA6=0,"","厘")</f>
        <v/>
      </c>
      <c r="AC6" s="12"/>
      <c r="AD6" s="155"/>
      <c r="AE6" s="156"/>
      <c r="AF6" s="156"/>
      <c r="AG6" s="156"/>
      <c r="AH6" s="156"/>
      <c r="AI6" s="156"/>
      <c r="AJ6" s="156"/>
      <c r="AK6" s="157"/>
    </row>
    <row r="7" spans="1:38" s="8" customFormat="1" ht="33.75" customHeight="1" x14ac:dyDescent="0.2">
      <c r="A7" s="32"/>
      <c r="B7" s="32"/>
      <c r="C7" s="13"/>
      <c r="D7" s="13"/>
      <c r="E7" s="13"/>
      <c r="F7" s="13"/>
      <c r="G7" s="13"/>
      <c r="H7" s="13"/>
      <c r="I7" s="69"/>
      <c r="J7" s="69"/>
      <c r="K7" s="69"/>
      <c r="L7" s="69"/>
      <c r="M7" s="119"/>
      <c r="N7" s="119"/>
      <c r="O7" s="119"/>
      <c r="P7" s="119"/>
      <c r="Q7" s="119"/>
      <c r="R7" s="110"/>
      <c r="S7" s="32"/>
      <c r="U7" s="10"/>
      <c r="V7" s="10"/>
      <c r="W7" s="10"/>
      <c r="X7" s="10"/>
      <c r="Y7" s="13"/>
      <c r="Z7" s="13"/>
      <c r="AA7" s="13"/>
      <c r="AB7" s="13"/>
    </row>
    <row r="8" spans="1:38" s="8" customFormat="1" ht="33.75" customHeight="1" x14ac:dyDescent="0.2">
      <c r="A8" s="12" t="s">
        <v>245</v>
      </c>
      <c r="B8" s="12"/>
      <c r="C8" s="128">
        <f ca="1">I8*0.1+L8*0.01+O8*0.001</f>
        <v>0.10900000000000001</v>
      </c>
      <c r="D8" s="128"/>
      <c r="E8" s="128"/>
      <c r="F8" s="128"/>
      <c r="G8" s="13"/>
      <c r="H8" s="13"/>
      <c r="I8" s="115">
        <f ca="1">INT(RAND()*10)</f>
        <v>1</v>
      </c>
      <c r="J8" s="116" t="str">
        <f ca="1">IF(I8=0,"","割")</f>
        <v>割</v>
      </c>
      <c r="K8" s="116"/>
      <c r="L8" s="116">
        <f ca="1">INT(RAND()*10)</f>
        <v>0</v>
      </c>
      <c r="M8" s="116" t="str">
        <f ca="1">IF(L8=0,"","分")</f>
        <v/>
      </c>
      <c r="N8" s="117"/>
      <c r="O8" s="116">
        <f ca="1">INT(RAND()*10)</f>
        <v>9</v>
      </c>
      <c r="P8" s="116" t="str">
        <f ca="1">IF(O8=0,"","厘")</f>
        <v>厘</v>
      </c>
      <c r="Q8" s="118"/>
      <c r="R8" s="110"/>
      <c r="S8" s="12" t="s">
        <v>245</v>
      </c>
      <c r="T8" s="13"/>
      <c r="U8" s="10">
        <f ca="1">INT(RAND()*10)</f>
        <v>3</v>
      </c>
      <c r="V8" s="10" t="str">
        <f ca="1">IF(U8=0,"","割")</f>
        <v>割</v>
      </c>
      <c r="W8" s="10"/>
      <c r="X8" s="10">
        <f ca="1">INT(RAND()*9)+1</f>
        <v>8</v>
      </c>
      <c r="Y8" s="10" t="str">
        <f ca="1">IF(X8=0,"","分")</f>
        <v>分</v>
      </c>
      <c r="Z8" s="14"/>
      <c r="AA8" s="10">
        <f ca="1">INT(RAND()*10)</f>
        <v>3</v>
      </c>
      <c r="AB8" s="10" t="str">
        <f ca="1">IF(AA8=0,"","厘")</f>
        <v>厘</v>
      </c>
      <c r="AC8" s="12"/>
      <c r="AD8" s="155"/>
      <c r="AE8" s="156"/>
      <c r="AF8" s="156"/>
      <c r="AG8" s="156"/>
      <c r="AH8" s="156"/>
      <c r="AI8" s="156"/>
      <c r="AJ8" s="156"/>
      <c r="AK8" s="157"/>
      <c r="AL8" s="8" t="s">
        <v>65</v>
      </c>
    </row>
    <row r="9" spans="1:38" s="8" customFormat="1" ht="33.75" customHeight="1" x14ac:dyDescent="0.2">
      <c r="A9" s="12"/>
      <c r="B9" s="12"/>
      <c r="C9" s="10"/>
      <c r="D9" s="10"/>
      <c r="E9" s="10"/>
      <c r="F9" s="10"/>
      <c r="G9" s="10"/>
      <c r="H9" s="14"/>
      <c r="I9" s="69"/>
      <c r="J9" s="69"/>
      <c r="K9" s="69"/>
      <c r="L9" s="69"/>
      <c r="M9" s="69"/>
      <c r="N9" s="120"/>
      <c r="O9" s="119"/>
      <c r="P9" s="69"/>
      <c r="Q9" s="69"/>
      <c r="R9" s="110"/>
      <c r="S9" s="12"/>
      <c r="T9" s="13"/>
      <c r="U9" s="10"/>
      <c r="V9" s="10"/>
      <c r="W9" s="10"/>
      <c r="X9" s="10"/>
      <c r="Y9" s="10"/>
      <c r="Z9" s="14"/>
      <c r="AA9" s="13"/>
      <c r="AB9" s="10"/>
      <c r="AC9" s="10"/>
      <c r="AD9" s="12"/>
      <c r="AE9" s="12"/>
      <c r="AF9" s="10"/>
      <c r="AG9" s="10"/>
      <c r="AH9" s="14"/>
      <c r="AI9" s="14"/>
      <c r="AJ9" s="10"/>
      <c r="AK9" s="10"/>
    </row>
    <row r="10" spans="1:38" s="77" customFormat="1" ht="33.75" customHeight="1" x14ac:dyDescent="0.2">
      <c r="A10" s="12" t="s">
        <v>246</v>
      </c>
      <c r="B10" s="74"/>
      <c r="C10" s="128">
        <f ca="1">I10*0.1+L10*0.01+O10*0.001</f>
        <v>0.64400000000000013</v>
      </c>
      <c r="D10" s="128"/>
      <c r="E10" s="128"/>
      <c r="F10" s="128"/>
      <c r="I10" s="115">
        <f ca="1">INT(RAND()*10)</f>
        <v>6</v>
      </c>
      <c r="J10" s="116" t="str">
        <f ca="1">IF(I10=0,"","割")</f>
        <v>割</v>
      </c>
      <c r="K10" s="116"/>
      <c r="L10" s="116">
        <f ca="1">INT(RAND()*10)</f>
        <v>4</v>
      </c>
      <c r="M10" s="116" t="str">
        <f ca="1">IF(L10=0,"","分")</f>
        <v>分</v>
      </c>
      <c r="N10" s="117"/>
      <c r="O10" s="116">
        <f ca="1">INT(RAND()*10)</f>
        <v>4</v>
      </c>
      <c r="P10" s="116" t="str">
        <f ca="1">IF(O10=0,"","厘")</f>
        <v>厘</v>
      </c>
      <c r="Q10" s="118"/>
      <c r="R10" s="110"/>
      <c r="S10" s="12" t="s">
        <v>246</v>
      </c>
      <c r="T10" s="13"/>
      <c r="U10" s="10">
        <f ca="1">INT(RAND()*10)</f>
        <v>8</v>
      </c>
      <c r="V10" s="10" t="str">
        <f ca="1">IF(U10=0,"","割")</f>
        <v>割</v>
      </c>
      <c r="W10" s="10"/>
      <c r="X10" s="10">
        <f ca="1">INT(RAND()*9)+1</f>
        <v>9</v>
      </c>
      <c r="Y10" s="10" t="str">
        <f ca="1">IF(X10=0,"","分")</f>
        <v>分</v>
      </c>
      <c r="Z10" s="14"/>
      <c r="AA10" s="10">
        <f ca="1">INT(RAND()*10)</f>
        <v>0</v>
      </c>
      <c r="AB10" s="10" t="str">
        <f ca="1">IF(AA10=0,"","厘")</f>
        <v/>
      </c>
      <c r="AC10" s="12"/>
      <c r="AD10" s="155"/>
      <c r="AE10" s="156"/>
      <c r="AF10" s="156"/>
      <c r="AG10" s="156"/>
      <c r="AH10" s="156"/>
      <c r="AI10" s="156"/>
      <c r="AJ10" s="156"/>
      <c r="AK10" s="157"/>
    </row>
    <row r="11" spans="1:38" s="77" customFormat="1" ht="33.75" customHeight="1" x14ac:dyDescent="0.2">
      <c r="A11" s="76"/>
      <c r="B11" s="76"/>
      <c r="C11" s="78"/>
      <c r="D11" s="78"/>
      <c r="E11" s="76"/>
      <c r="F11" s="76"/>
      <c r="G11" s="76"/>
      <c r="H11" s="76"/>
      <c r="I11" s="120"/>
      <c r="J11" s="120"/>
      <c r="K11" s="69"/>
      <c r="L11" s="69"/>
      <c r="M11" s="69"/>
      <c r="N11" s="69"/>
      <c r="O11" s="69"/>
      <c r="P11" s="119"/>
      <c r="Q11" s="119"/>
      <c r="R11" s="111"/>
      <c r="S11" s="76"/>
      <c r="T11" s="76"/>
      <c r="U11" s="78"/>
      <c r="V11" s="78"/>
      <c r="W11" s="76"/>
      <c r="X11" s="76"/>
      <c r="Y11" s="76"/>
      <c r="Z11" s="76"/>
      <c r="AA11" s="76"/>
    </row>
    <row r="12" spans="1:38" s="77" customFormat="1" ht="33.75" customHeight="1" x14ac:dyDescent="0.2">
      <c r="A12" s="76" t="s">
        <v>247</v>
      </c>
      <c r="B12" s="76"/>
      <c r="C12" s="128">
        <f ca="1">I12*0.1+L12*0.01+O12*0.001</f>
        <v>0.97399999999999998</v>
      </c>
      <c r="D12" s="128"/>
      <c r="E12" s="128"/>
      <c r="F12" s="128"/>
      <c r="G12" s="76"/>
      <c r="H12" s="78"/>
      <c r="I12" s="115">
        <f ca="1">INT(RAND()*10)</f>
        <v>9</v>
      </c>
      <c r="J12" s="116" t="str">
        <f ca="1">IF(I12=0,"","割")</f>
        <v>割</v>
      </c>
      <c r="K12" s="116"/>
      <c r="L12" s="116">
        <f ca="1">INT(RAND()*10)</f>
        <v>7</v>
      </c>
      <c r="M12" s="116" t="str">
        <f ca="1">IF(L12=0,"","分")</f>
        <v>分</v>
      </c>
      <c r="N12" s="117"/>
      <c r="O12" s="116">
        <f ca="1">INT(RAND()*10)</f>
        <v>4</v>
      </c>
      <c r="P12" s="116" t="str">
        <f ca="1">IF(O12=0,"","厘")</f>
        <v>厘</v>
      </c>
      <c r="Q12" s="118"/>
      <c r="R12" s="110"/>
      <c r="S12" s="76" t="s">
        <v>247</v>
      </c>
      <c r="T12" s="13"/>
      <c r="U12" s="10">
        <f ca="1">INT(RAND()*10)</f>
        <v>9</v>
      </c>
      <c r="V12" s="10" t="str">
        <f ca="1">IF(U12=0,"","割")</f>
        <v>割</v>
      </c>
      <c r="W12" s="10"/>
      <c r="X12" s="10">
        <f ca="1">INT(RAND()*9)+1</f>
        <v>3</v>
      </c>
      <c r="Y12" s="10" t="str">
        <f ca="1">IF(X12=0,"","分")</f>
        <v>分</v>
      </c>
      <c r="Z12" s="14"/>
      <c r="AA12" s="10">
        <f ca="1">INT(RAND()*10)</f>
        <v>7</v>
      </c>
      <c r="AB12" s="10" t="str">
        <f ca="1">IF(AA12=0,"","厘")</f>
        <v>厘</v>
      </c>
      <c r="AC12" s="12"/>
      <c r="AD12" s="155"/>
      <c r="AE12" s="156"/>
      <c r="AF12" s="156"/>
      <c r="AG12" s="156"/>
      <c r="AH12" s="156"/>
      <c r="AI12" s="156"/>
      <c r="AJ12" s="156"/>
      <c r="AK12" s="157"/>
    </row>
    <row r="13" spans="1:38" s="77" customFormat="1" ht="33.75" customHeight="1" x14ac:dyDescent="0.2">
      <c r="A13" s="74"/>
      <c r="B13" s="74"/>
      <c r="I13" s="69"/>
      <c r="J13" s="69"/>
      <c r="K13" s="69"/>
      <c r="L13" s="69"/>
      <c r="M13" s="119"/>
      <c r="N13" s="119"/>
      <c r="O13" s="119"/>
      <c r="P13" s="119"/>
      <c r="Q13" s="119"/>
      <c r="R13" s="111"/>
      <c r="S13" s="74"/>
      <c r="U13" s="76"/>
      <c r="V13" s="76"/>
      <c r="W13" s="76"/>
      <c r="X13" s="76"/>
    </row>
    <row r="14" spans="1:38" s="77" customFormat="1" ht="33.75" customHeight="1" x14ac:dyDescent="0.2">
      <c r="A14" s="76" t="s">
        <v>248</v>
      </c>
      <c r="B14" s="76"/>
      <c r="C14" s="128">
        <f ca="1">I14*0.1+L14*0.01+O14*0.001</f>
        <v>0.55600000000000005</v>
      </c>
      <c r="D14" s="128"/>
      <c r="E14" s="128"/>
      <c r="F14" s="128"/>
      <c r="G14" s="76"/>
      <c r="H14" s="76"/>
      <c r="I14" s="115">
        <f ca="1">INT(RAND()*10)</f>
        <v>5</v>
      </c>
      <c r="J14" s="116" t="str">
        <f ca="1">IF(I14=0,"","割")</f>
        <v>割</v>
      </c>
      <c r="K14" s="116"/>
      <c r="L14" s="116">
        <f ca="1">INT(RAND()*10)</f>
        <v>5</v>
      </c>
      <c r="M14" s="116" t="str">
        <f ca="1">IF(L14=0,"","分")</f>
        <v>分</v>
      </c>
      <c r="N14" s="117"/>
      <c r="O14" s="116">
        <f ca="1">INT(RAND()*10)</f>
        <v>6</v>
      </c>
      <c r="P14" s="116" t="str">
        <f ca="1">IF(O14=0,"","厘")</f>
        <v>厘</v>
      </c>
      <c r="Q14" s="118"/>
      <c r="R14" s="110"/>
      <c r="S14" s="76" t="s">
        <v>248</v>
      </c>
      <c r="T14" s="13"/>
      <c r="U14" s="10">
        <f ca="1">INT(RAND()*10)</f>
        <v>0</v>
      </c>
      <c r="V14" s="10" t="str">
        <f ca="1">IF(U14=0,"","割")</f>
        <v/>
      </c>
      <c r="W14" s="10"/>
      <c r="X14" s="10">
        <f ca="1">INT(RAND()*9)+1</f>
        <v>7</v>
      </c>
      <c r="Y14" s="10" t="str">
        <f ca="1">IF(X14=0,"","分")</f>
        <v>分</v>
      </c>
      <c r="Z14" s="14"/>
      <c r="AA14" s="10">
        <f ca="1">INT(RAND()*10)</f>
        <v>6</v>
      </c>
      <c r="AB14" s="10" t="str">
        <f ca="1">IF(AA14=0,"","厘")</f>
        <v>厘</v>
      </c>
      <c r="AC14" s="12"/>
      <c r="AD14" s="155"/>
      <c r="AE14" s="156"/>
      <c r="AF14" s="156"/>
      <c r="AG14" s="156"/>
      <c r="AH14" s="156"/>
      <c r="AI14" s="156"/>
      <c r="AJ14" s="156"/>
      <c r="AK14" s="157"/>
    </row>
    <row r="15" spans="1:38" s="77" customFormat="1" ht="33.75" customHeight="1" x14ac:dyDescent="0.2">
      <c r="A15" s="76"/>
      <c r="B15" s="76"/>
      <c r="C15" s="76"/>
      <c r="D15" s="76"/>
      <c r="E15" s="76"/>
      <c r="F15" s="76"/>
      <c r="G15" s="76"/>
      <c r="H15" s="78"/>
      <c r="I15" s="69"/>
      <c r="J15" s="69"/>
      <c r="K15" s="69"/>
      <c r="L15" s="69"/>
      <c r="M15" s="69"/>
      <c r="N15" s="120"/>
      <c r="O15" s="119"/>
      <c r="P15" s="69"/>
      <c r="Q15" s="69"/>
      <c r="R15" s="111"/>
      <c r="S15" s="76"/>
      <c r="U15" s="76"/>
      <c r="V15" s="76"/>
      <c r="W15" s="76"/>
      <c r="X15" s="76"/>
      <c r="Y15" s="76"/>
      <c r="Z15" s="78"/>
      <c r="AB15" s="76"/>
      <c r="AC15" s="76"/>
      <c r="AD15" s="76"/>
      <c r="AE15" s="76"/>
      <c r="AF15" s="76"/>
      <c r="AG15" s="76"/>
      <c r="AH15" s="78"/>
      <c r="AI15" s="78"/>
      <c r="AJ15" s="76"/>
      <c r="AK15" s="76"/>
    </row>
    <row r="16" spans="1:38" s="77" customFormat="1" ht="33.75" customHeight="1" x14ac:dyDescent="0.2">
      <c r="A16" s="76" t="s">
        <v>249</v>
      </c>
      <c r="B16" s="74"/>
      <c r="C16" s="128">
        <f ca="1">I16*0.1+L16*0.01+O16*0.001</f>
        <v>0.23</v>
      </c>
      <c r="D16" s="128"/>
      <c r="E16" s="128"/>
      <c r="F16" s="128"/>
      <c r="I16" s="115">
        <f ca="1">INT(RAND()*10)</f>
        <v>2</v>
      </c>
      <c r="J16" s="116" t="str">
        <f ca="1">IF(I16=0,"","割")</f>
        <v>割</v>
      </c>
      <c r="K16" s="116"/>
      <c r="L16" s="116">
        <f ca="1">INT(RAND()*10)</f>
        <v>3</v>
      </c>
      <c r="M16" s="116" t="str">
        <f ca="1">IF(L16=0,"","分")</f>
        <v>分</v>
      </c>
      <c r="N16" s="117"/>
      <c r="O16" s="116">
        <f ca="1">INT(RAND()*10)</f>
        <v>0</v>
      </c>
      <c r="P16" s="116" t="str">
        <f ca="1">IF(O16=0,"","厘")</f>
        <v/>
      </c>
      <c r="Q16" s="118"/>
      <c r="R16" s="110"/>
      <c r="S16" s="76" t="s">
        <v>249</v>
      </c>
      <c r="T16" s="13"/>
      <c r="U16" s="10">
        <f ca="1">INT(RAND()*10)</f>
        <v>2</v>
      </c>
      <c r="V16" s="10" t="str">
        <f ca="1">IF(U16=0,"","割")</f>
        <v>割</v>
      </c>
      <c r="W16" s="10"/>
      <c r="X16" s="10">
        <f ca="1">INT(RAND()*9)+1</f>
        <v>8</v>
      </c>
      <c r="Y16" s="10" t="str">
        <f ca="1">IF(X16=0,"","分")</f>
        <v>分</v>
      </c>
      <c r="Z16" s="14"/>
      <c r="AA16" s="10">
        <f ca="1">INT(RAND()*10)</f>
        <v>8</v>
      </c>
      <c r="AB16" s="10" t="str">
        <f ca="1">IF(AA16=0,"","厘")</f>
        <v>厘</v>
      </c>
      <c r="AC16" s="12"/>
      <c r="AD16" s="155"/>
      <c r="AE16" s="156"/>
      <c r="AF16" s="156"/>
      <c r="AG16" s="156"/>
      <c r="AH16" s="156"/>
      <c r="AI16" s="156"/>
      <c r="AJ16" s="156"/>
      <c r="AK16" s="157"/>
    </row>
    <row r="17" spans="1:37" s="77" customFormat="1" ht="33.75" customHeight="1" x14ac:dyDescent="0.2">
      <c r="A17" s="76"/>
      <c r="B17" s="76"/>
      <c r="C17" s="78"/>
      <c r="D17" s="78"/>
      <c r="E17" s="76"/>
      <c r="F17" s="76"/>
      <c r="G17" s="76"/>
      <c r="H17" s="76"/>
      <c r="I17" s="120"/>
      <c r="J17" s="120"/>
      <c r="K17" s="69"/>
      <c r="L17" s="69"/>
      <c r="M17" s="69"/>
      <c r="N17" s="69"/>
      <c r="O17" s="69"/>
      <c r="P17" s="119"/>
      <c r="Q17" s="119"/>
      <c r="R17" s="111"/>
      <c r="S17" s="76"/>
      <c r="T17" s="76"/>
      <c r="U17" s="78"/>
      <c r="V17" s="78"/>
      <c r="W17" s="76"/>
      <c r="X17" s="76"/>
      <c r="Y17" s="76"/>
      <c r="Z17" s="76"/>
      <c r="AA17" s="76"/>
    </row>
    <row r="18" spans="1:37" s="77" customFormat="1" ht="33.75" customHeight="1" x14ac:dyDescent="0.2">
      <c r="A18" s="76" t="s">
        <v>250</v>
      </c>
      <c r="B18" s="76"/>
      <c r="C18" s="128">
        <f ca="1">I18*0.1+L18*0.01+O18*0.001</f>
        <v>0.14800000000000002</v>
      </c>
      <c r="D18" s="128"/>
      <c r="E18" s="128"/>
      <c r="F18" s="128"/>
      <c r="G18" s="76"/>
      <c r="H18" s="78"/>
      <c r="I18" s="115">
        <f ca="1">INT(RAND()*10)</f>
        <v>1</v>
      </c>
      <c r="J18" s="116" t="str">
        <f ca="1">IF(I18=0,"","割")</f>
        <v>割</v>
      </c>
      <c r="K18" s="116"/>
      <c r="L18" s="116">
        <f ca="1">INT(RAND()*10)</f>
        <v>4</v>
      </c>
      <c r="M18" s="116" t="str">
        <f ca="1">IF(L18=0,"","分")</f>
        <v>分</v>
      </c>
      <c r="N18" s="117"/>
      <c r="O18" s="116">
        <f ca="1">INT(RAND()*10)</f>
        <v>8</v>
      </c>
      <c r="P18" s="116" t="str">
        <f ca="1">IF(O18=0,"","厘")</f>
        <v>厘</v>
      </c>
      <c r="Q18" s="118"/>
      <c r="R18" s="110"/>
      <c r="S18" s="76" t="s">
        <v>250</v>
      </c>
      <c r="T18" s="13"/>
      <c r="U18" s="10">
        <f ca="1">INT(RAND()*10)</f>
        <v>3</v>
      </c>
      <c r="V18" s="10" t="str">
        <f ca="1">IF(U18=0,"","割")</f>
        <v>割</v>
      </c>
      <c r="W18" s="10"/>
      <c r="X18" s="10">
        <f ca="1">INT(RAND()*9)+1</f>
        <v>6</v>
      </c>
      <c r="Y18" s="10" t="str">
        <f ca="1">IF(X18=0,"","分")</f>
        <v>分</v>
      </c>
      <c r="Z18" s="14"/>
      <c r="AA18" s="10">
        <f ca="1">INT(RAND()*10)</f>
        <v>6</v>
      </c>
      <c r="AB18" s="10" t="str">
        <f ca="1">IF(AA18=0,"","厘")</f>
        <v>厘</v>
      </c>
      <c r="AC18" s="12"/>
      <c r="AD18" s="155"/>
      <c r="AE18" s="156"/>
      <c r="AF18" s="156"/>
      <c r="AG18" s="156"/>
      <c r="AH18" s="156"/>
      <c r="AI18" s="156"/>
      <c r="AJ18" s="156"/>
      <c r="AK18" s="157"/>
    </row>
    <row r="19" spans="1:37" s="77" customFormat="1" ht="33.75" customHeight="1" x14ac:dyDescent="0.2">
      <c r="A19" s="74"/>
      <c r="B19" s="74"/>
      <c r="I19" s="69"/>
      <c r="J19" s="69"/>
      <c r="K19" s="69"/>
      <c r="L19" s="69"/>
      <c r="M19" s="119"/>
      <c r="N19" s="119"/>
      <c r="O19" s="119"/>
      <c r="P19" s="119"/>
      <c r="Q19" s="119"/>
      <c r="R19" s="111"/>
      <c r="S19" s="74"/>
      <c r="U19" s="76"/>
      <c r="V19" s="76"/>
      <c r="W19" s="76"/>
      <c r="X19" s="76"/>
    </row>
    <row r="20" spans="1:37" s="77" customFormat="1" ht="33.75" customHeight="1" x14ac:dyDescent="0.2">
      <c r="A20" s="76" t="s">
        <v>251</v>
      </c>
      <c r="B20" s="76"/>
      <c r="C20" s="128">
        <f ca="1">I20*0.1+L20*0.01+O20*0.001</f>
        <v>0.87100000000000011</v>
      </c>
      <c r="D20" s="128"/>
      <c r="E20" s="128"/>
      <c r="F20" s="128"/>
      <c r="G20" s="76"/>
      <c r="H20" s="76"/>
      <c r="I20" s="115">
        <f ca="1">INT(RAND()*10)</f>
        <v>8</v>
      </c>
      <c r="J20" s="116" t="str">
        <f ca="1">IF(I20=0,"","割")</f>
        <v>割</v>
      </c>
      <c r="K20" s="116"/>
      <c r="L20" s="116">
        <f ca="1">INT(RAND()*10)</f>
        <v>7</v>
      </c>
      <c r="M20" s="116" t="str">
        <f ca="1">IF(L20=0,"","分")</f>
        <v>分</v>
      </c>
      <c r="N20" s="117"/>
      <c r="O20" s="116">
        <f ca="1">INT(RAND()*10)</f>
        <v>1</v>
      </c>
      <c r="P20" s="116" t="str">
        <f ca="1">IF(O20=0,"","厘")</f>
        <v>厘</v>
      </c>
      <c r="Q20" s="118"/>
      <c r="R20" s="110"/>
      <c r="S20" s="76" t="s">
        <v>251</v>
      </c>
      <c r="T20" s="13"/>
      <c r="U20" s="128">
        <v>10</v>
      </c>
      <c r="V20" s="128"/>
      <c r="W20" s="10" t="s">
        <v>126</v>
      </c>
      <c r="X20" s="10"/>
      <c r="Y20" s="10"/>
      <c r="Z20" s="14"/>
      <c r="AA20" s="10"/>
      <c r="AB20" s="10"/>
      <c r="AC20" s="12"/>
      <c r="AD20" s="155"/>
      <c r="AE20" s="156"/>
      <c r="AF20" s="156"/>
      <c r="AG20" s="156"/>
      <c r="AH20" s="156"/>
      <c r="AI20" s="156"/>
      <c r="AJ20" s="156"/>
      <c r="AK20" s="157"/>
    </row>
    <row r="21" spans="1:37" s="77" customFormat="1" ht="33.75" customHeight="1" x14ac:dyDescent="0.2">
      <c r="A21" s="76"/>
      <c r="B21" s="76"/>
      <c r="C21" s="76"/>
      <c r="D21" s="76"/>
      <c r="E21" s="76"/>
      <c r="F21" s="76"/>
      <c r="G21" s="76"/>
      <c r="H21" s="78"/>
      <c r="I21" s="119"/>
      <c r="J21" s="119"/>
      <c r="K21" s="119"/>
      <c r="L21" s="119"/>
      <c r="M21" s="119"/>
      <c r="N21" s="69"/>
      <c r="O21" s="69"/>
      <c r="P21" s="69"/>
      <c r="Q21" s="69"/>
      <c r="R21" s="111"/>
      <c r="S21" s="76"/>
      <c r="U21" s="76"/>
      <c r="V21" s="76"/>
      <c r="W21" s="76"/>
      <c r="X21" s="76"/>
      <c r="Y21" s="76"/>
      <c r="Z21" s="78"/>
      <c r="AB21" s="76"/>
      <c r="AC21" s="76"/>
      <c r="AD21" s="76"/>
      <c r="AE21" s="76"/>
      <c r="AF21" s="76"/>
      <c r="AG21" s="76"/>
      <c r="AH21" s="78"/>
      <c r="AI21" s="78"/>
      <c r="AJ21" s="76"/>
      <c r="AK21" s="76"/>
    </row>
    <row r="22" spans="1:37" s="77" customFormat="1" ht="33.75" customHeight="1" x14ac:dyDescent="0.2">
      <c r="A22" s="76" t="s">
        <v>252</v>
      </c>
      <c r="B22" s="74"/>
      <c r="C22" s="128">
        <f ca="1">I22*0.1+L22*0.01+O22*0.001</f>
        <v>0.98</v>
      </c>
      <c r="D22" s="128"/>
      <c r="E22" s="128"/>
      <c r="F22" s="128"/>
      <c r="I22" s="115">
        <f ca="1">INT(RAND()*10)</f>
        <v>9</v>
      </c>
      <c r="J22" s="116" t="str">
        <f ca="1">IF(I22=0,"","割")</f>
        <v>割</v>
      </c>
      <c r="K22" s="116"/>
      <c r="L22" s="116">
        <f ca="1">INT(RAND()*10)</f>
        <v>8</v>
      </c>
      <c r="M22" s="116" t="str">
        <f ca="1">IF(L22=0,"","分")</f>
        <v>分</v>
      </c>
      <c r="N22" s="117"/>
      <c r="O22" s="116">
        <f ca="1">INT(RAND()*10)</f>
        <v>0</v>
      </c>
      <c r="P22" s="116" t="str">
        <f ca="1">IF(O22=0,"","厘")</f>
        <v/>
      </c>
      <c r="Q22" s="118"/>
      <c r="R22" s="110"/>
      <c r="S22" s="76" t="s">
        <v>252</v>
      </c>
      <c r="T22" s="13"/>
      <c r="U22" s="10">
        <f ca="1">INT(RAND()*10)</f>
        <v>4</v>
      </c>
      <c r="V22" s="10" t="str">
        <f ca="1">IF(U22=0,"","割")</f>
        <v>割</v>
      </c>
      <c r="W22" s="10"/>
      <c r="X22" s="10">
        <f ca="1">INT(RAND()*9)+1</f>
        <v>9</v>
      </c>
      <c r="Y22" s="10" t="str">
        <f ca="1">IF(X22=0,"","分")</f>
        <v>分</v>
      </c>
      <c r="Z22" s="14"/>
      <c r="AA22" s="10">
        <f ca="1">INT(RAND()*10)</f>
        <v>1</v>
      </c>
      <c r="AB22" s="10" t="str">
        <f ca="1">IF(AA22=0,"","厘")</f>
        <v>厘</v>
      </c>
      <c r="AC22" s="12"/>
      <c r="AD22" s="155"/>
      <c r="AE22" s="156"/>
      <c r="AF22" s="156"/>
      <c r="AG22" s="156"/>
      <c r="AH22" s="156"/>
      <c r="AI22" s="156"/>
      <c r="AJ22" s="156"/>
      <c r="AK22" s="157"/>
    </row>
    <row r="23" spans="1:37" s="77" customFormat="1" ht="33.75" customHeight="1" x14ac:dyDescent="0.2">
      <c r="A23" s="76"/>
      <c r="B23" s="76"/>
      <c r="C23" s="78"/>
      <c r="D23" s="78"/>
      <c r="E23" s="76"/>
      <c r="F23" s="76"/>
      <c r="G23" s="76"/>
      <c r="H23" s="76"/>
      <c r="I23" s="119"/>
      <c r="J23" s="119"/>
      <c r="K23" s="120"/>
      <c r="L23" s="69"/>
      <c r="M23" s="69"/>
      <c r="N23" s="69"/>
      <c r="O23" s="69"/>
      <c r="P23" s="69"/>
      <c r="Q23" s="119"/>
      <c r="R23" s="111"/>
      <c r="S23" s="76"/>
      <c r="T23" s="76"/>
      <c r="U23" s="78"/>
      <c r="V23" s="78"/>
      <c r="W23" s="76"/>
      <c r="X23" s="76"/>
      <c r="Y23" s="76"/>
      <c r="Z23" s="76"/>
      <c r="AA23" s="76"/>
    </row>
    <row r="24" spans="1:37" s="77" customFormat="1" ht="33.75" customHeight="1" x14ac:dyDescent="0.2">
      <c r="A24" s="76" t="s">
        <v>253</v>
      </c>
      <c r="B24" s="76"/>
      <c r="C24" s="128">
        <v>1</v>
      </c>
      <c r="D24" s="128"/>
      <c r="E24" s="128"/>
      <c r="F24" s="128"/>
      <c r="G24" s="76"/>
      <c r="H24" s="78"/>
      <c r="I24" s="115">
        <f ca="1">INT(RAND()*10)</f>
        <v>0</v>
      </c>
      <c r="J24" s="116" t="str">
        <f ca="1">IF(I24=0,"","割")</f>
        <v/>
      </c>
      <c r="K24" s="116"/>
      <c r="L24" s="116">
        <f ca="1">INT(RAND()*10)</f>
        <v>6</v>
      </c>
      <c r="M24" s="116" t="str">
        <f ca="1">IF(L24=0,"","分")</f>
        <v>分</v>
      </c>
      <c r="N24" s="117"/>
      <c r="O24" s="116">
        <f ca="1">INT(RAND()*10)</f>
        <v>1</v>
      </c>
      <c r="P24" s="116" t="str">
        <f ca="1">IF(O24=0,"","厘")</f>
        <v>厘</v>
      </c>
      <c r="Q24" s="118"/>
      <c r="R24" s="110"/>
      <c r="S24" s="76" t="s">
        <v>253</v>
      </c>
      <c r="T24" s="13"/>
      <c r="U24" s="10">
        <f ca="1">INT(RAND()*10)</f>
        <v>9</v>
      </c>
      <c r="V24" s="10" t="str">
        <f ca="1">IF(U24=0,"","割")</f>
        <v>割</v>
      </c>
      <c r="W24" s="10"/>
      <c r="X24" s="10">
        <f ca="1">INT(RAND()*9)+1</f>
        <v>6</v>
      </c>
      <c r="Y24" s="10" t="s">
        <v>201</v>
      </c>
      <c r="Z24" s="14"/>
      <c r="AA24" s="10"/>
      <c r="AB24" s="10"/>
      <c r="AC24" s="12"/>
      <c r="AD24" s="155"/>
      <c r="AE24" s="156"/>
      <c r="AF24" s="156"/>
      <c r="AG24" s="156"/>
      <c r="AH24" s="156"/>
      <c r="AI24" s="156"/>
      <c r="AJ24" s="156"/>
      <c r="AK24" s="157"/>
    </row>
    <row r="25" spans="1:37" s="77" customFormat="1" ht="33.75" customHeight="1" x14ac:dyDescent="0.2">
      <c r="A25" s="74"/>
      <c r="B25" s="74"/>
      <c r="R25" s="111"/>
    </row>
    <row r="26" spans="1:37" ht="24.95" customHeight="1" x14ac:dyDescent="0.2">
      <c r="D26" s="1" t="str">
        <f>IF(D1="","",D1)</f>
        <v>割合⑤</v>
      </c>
      <c r="N26" s="8"/>
      <c r="AG26" s="2" t="str">
        <f>IF(AG1="","",AG1)</f>
        <v>№</v>
      </c>
      <c r="AH26" s="2"/>
      <c r="AI26" s="126">
        <f>IF(AI1="","",AI1)</f>
        <v>9</v>
      </c>
      <c r="AJ26" s="126"/>
    </row>
    <row r="27" spans="1:37" ht="21.75" customHeight="1" x14ac:dyDescent="0.2">
      <c r="E27" s="11" t="s">
        <v>5</v>
      </c>
      <c r="F27" s="9"/>
      <c r="G27" s="9"/>
      <c r="N27" s="8"/>
      <c r="Q27" s="15" t="str">
        <f>IF(Q2="","",Q2)</f>
        <v>名前</v>
      </c>
      <c r="R27" s="16"/>
      <c r="S27" s="16"/>
      <c r="T27" s="16"/>
      <c r="U27" s="16" t="str">
        <f>IF(U2="","",U2)</f>
        <v/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7" ht="24.95" customHeight="1" x14ac:dyDescent="0.2">
      <c r="A28" s="6"/>
      <c r="N28" s="8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7" ht="33.75" customHeight="1" x14ac:dyDescent="0.2">
      <c r="A29" s="159">
        <v>1</v>
      </c>
      <c r="B29" s="160"/>
      <c r="C29" s="8"/>
      <c r="D29" s="102" t="s">
        <v>194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7"/>
      <c r="R29" s="109"/>
      <c r="S29" s="8"/>
      <c r="T29" s="155">
        <v>2</v>
      </c>
      <c r="U29" s="157"/>
      <c r="V29" s="8"/>
      <c r="W29" s="102" t="s">
        <v>195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30"/>
      <c r="AJ29" s="30"/>
      <c r="AK29" s="8"/>
    </row>
    <row r="30" spans="1:37" ht="33.75" customHeight="1" x14ac:dyDescent="0.2">
      <c r="A30" s="83"/>
      <c r="B30" s="83"/>
      <c r="C30" s="102" t="s">
        <v>196</v>
      </c>
      <c r="D30" s="10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7"/>
      <c r="R30" s="109"/>
      <c r="S30" s="8"/>
      <c r="T30" s="8"/>
      <c r="U30" s="8"/>
      <c r="V30" s="102" t="s">
        <v>197</v>
      </c>
      <c r="W30" s="102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0"/>
      <c r="AJ30" s="30"/>
      <c r="AK30" s="8"/>
    </row>
    <row r="31" spans="1:37" s="8" customFormat="1" ht="33.75" customHeight="1" x14ac:dyDescent="0.2">
      <c r="A31" s="12" t="s">
        <v>244</v>
      </c>
      <c r="B31" s="12"/>
      <c r="C31" s="128">
        <f ca="1">C6</f>
        <v>0.52500000000000002</v>
      </c>
      <c r="D31" s="128"/>
      <c r="E31" s="128"/>
      <c r="F31" s="128"/>
      <c r="G31" s="10"/>
      <c r="H31" s="14"/>
      <c r="I31" s="112">
        <f ca="1">I6</f>
        <v>5</v>
      </c>
      <c r="J31" s="21" t="str">
        <f ca="1">IF(I31=0,"","割")</f>
        <v>割</v>
      </c>
      <c r="K31" s="21"/>
      <c r="L31" s="21">
        <f ca="1">L6</f>
        <v>2</v>
      </c>
      <c r="M31" s="21" t="str">
        <f ca="1">IF(L31=0,"","分")</f>
        <v>分</v>
      </c>
      <c r="N31" s="99"/>
      <c r="O31" s="21">
        <f ca="1">O6</f>
        <v>5</v>
      </c>
      <c r="P31" s="21" t="str">
        <f ca="1">IF(O31=0,"","厘")</f>
        <v>厘</v>
      </c>
      <c r="Q31" s="81"/>
      <c r="R31" s="110"/>
      <c r="S31" s="12" t="s">
        <v>244</v>
      </c>
      <c r="T31" s="13"/>
      <c r="U31" s="10">
        <f ca="1">U6</f>
        <v>8</v>
      </c>
      <c r="V31" s="10" t="str">
        <f ca="1">IF(U31=0,"","割")</f>
        <v>割</v>
      </c>
      <c r="W31" s="10"/>
      <c r="X31" s="10">
        <f ca="1">X6</f>
        <v>5</v>
      </c>
      <c r="Y31" s="10" t="str">
        <f ca="1">IF(X31=0,"","分")</f>
        <v>分</v>
      </c>
      <c r="Z31" s="14"/>
      <c r="AA31" s="10">
        <f ca="1">AA6</f>
        <v>0</v>
      </c>
      <c r="AB31" s="10" t="str">
        <f ca="1">IF(AA31=0,"","厘")</f>
        <v/>
      </c>
      <c r="AC31" s="12"/>
      <c r="AD31" s="112"/>
      <c r="AE31" s="21"/>
      <c r="AF31" s="131">
        <f ca="1">U31*0.1+X31*0.01+AA31*0.001</f>
        <v>0.85000000000000009</v>
      </c>
      <c r="AG31" s="131"/>
      <c r="AH31" s="131"/>
      <c r="AI31" s="131"/>
      <c r="AJ31" s="131"/>
      <c r="AK31" s="81"/>
    </row>
    <row r="32" spans="1:37" s="8" customFormat="1" ht="33.75" customHeight="1" x14ac:dyDescent="0.2">
      <c r="A32" s="32"/>
      <c r="B32" s="32"/>
      <c r="C32" s="13"/>
      <c r="D32" s="13"/>
      <c r="E32" s="13"/>
      <c r="F32" s="13"/>
      <c r="G32" s="13"/>
      <c r="H32" s="13"/>
      <c r="I32" s="22"/>
      <c r="J32" s="22"/>
      <c r="K32" s="22"/>
      <c r="L32" s="22"/>
      <c r="M32" s="23"/>
      <c r="N32" s="23"/>
      <c r="O32" s="23"/>
      <c r="P32" s="23"/>
      <c r="Q32" s="23"/>
      <c r="R32" s="110"/>
      <c r="S32" s="32"/>
      <c r="U32" s="10"/>
      <c r="V32" s="10"/>
      <c r="W32" s="10"/>
      <c r="X32" s="10"/>
      <c r="Y32" s="13"/>
      <c r="Z32" s="13"/>
      <c r="AA32" s="13"/>
      <c r="AB32" s="13"/>
    </row>
    <row r="33" spans="1:39" s="8" customFormat="1" ht="33.75" customHeight="1" x14ac:dyDescent="0.2">
      <c r="A33" s="12" t="s">
        <v>245</v>
      </c>
      <c r="B33" s="12"/>
      <c r="C33" s="128">
        <f ca="1">C8</f>
        <v>0.10900000000000001</v>
      </c>
      <c r="D33" s="128"/>
      <c r="E33" s="128"/>
      <c r="F33" s="128"/>
      <c r="G33" s="13"/>
      <c r="H33" s="13"/>
      <c r="I33" s="112">
        <f ca="1">I8</f>
        <v>1</v>
      </c>
      <c r="J33" s="21" t="str">
        <f ca="1">IF(I33=0,"","割")</f>
        <v>割</v>
      </c>
      <c r="K33" s="21"/>
      <c r="L33" s="21">
        <f ca="1">L8</f>
        <v>0</v>
      </c>
      <c r="M33" s="21" t="str">
        <f ca="1">IF(L33=0,"","分")</f>
        <v/>
      </c>
      <c r="N33" s="99"/>
      <c r="O33" s="21">
        <f ca="1">O8</f>
        <v>9</v>
      </c>
      <c r="P33" s="21" t="str">
        <f ca="1">IF(O33=0,"","厘")</f>
        <v>厘</v>
      </c>
      <c r="Q33" s="81"/>
      <c r="R33" s="110"/>
      <c r="S33" s="12" t="s">
        <v>245</v>
      </c>
      <c r="T33" s="13"/>
      <c r="U33" s="10">
        <f ca="1">U8</f>
        <v>3</v>
      </c>
      <c r="V33" s="10" t="str">
        <f ca="1">IF(U33=0,"","割")</f>
        <v>割</v>
      </c>
      <c r="W33" s="10"/>
      <c r="X33" s="10">
        <f ca="1">X8</f>
        <v>8</v>
      </c>
      <c r="Y33" s="10" t="str">
        <f ca="1">IF(X33=0,"","分")</f>
        <v>分</v>
      </c>
      <c r="Z33" s="14"/>
      <c r="AA33" s="10">
        <f ca="1">AA8</f>
        <v>3</v>
      </c>
      <c r="AB33" s="10" t="str">
        <f ca="1">IF(AA33=0,"","厘")</f>
        <v>厘</v>
      </c>
      <c r="AC33" s="12"/>
      <c r="AD33" s="112"/>
      <c r="AE33" s="21"/>
      <c r="AF33" s="131">
        <f ca="1">U33*0.1+X33*0.01+AA33*0.001</f>
        <v>0.38300000000000006</v>
      </c>
      <c r="AG33" s="131"/>
      <c r="AH33" s="131"/>
      <c r="AI33" s="131"/>
      <c r="AJ33" s="131"/>
      <c r="AK33" s="81"/>
      <c r="AM33" s="121" t="s">
        <v>254</v>
      </c>
    </row>
    <row r="34" spans="1:39" s="8" customFormat="1" ht="33.75" customHeight="1" x14ac:dyDescent="0.2">
      <c r="A34" s="12"/>
      <c r="B34" s="12"/>
      <c r="C34" s="10"/>
      <c r="D34" s="10"/>
      <c r="E34" s="10"/>
      <c r="F34" s="10"/>
      <c r="G34" s="10"/>
      <c r="H34" s="14"/>
      <c r="I34" s="22"/>
      <c r="J34" s="22"/>
      <c r="K34" s="22"/>
      <c r="L34" s="22"/>
      <c r="M34" s="22"/>
      <c r="N34" s="75"/>
      <c r="O34" s="23"/>
      <c r="P34" s="22"/>
      <c r="Q34" s="22"/>
      <c r="R34" s="110"/>
      <c r="S34" s="12"/>
      <c r="T34" s="13"/>
      <c r="U34" s="10"/>
      <c r="V34" s="10"/>
      <c r="W34" s="10"/>
      <c r="X34" s="10"/>
      <c r="Y34" s="10"/>
      <c r="Z34" s="14"/>
      <c r="AA34" s="13"/>
      <c r="AB34" s="10"/>
      <c r="AC34" s="10"/>
      <c r="AD34" s="12"/>
      <c r="AE34" s="12"/>
      <c r="AF34" s="10"/>
      <c r="AG34" s="10"/>
      <c r="AH34" s="14"/>
      <c r="AI34" s="14"/>
      <c r="AJ34" s="10"/>
      <c r="AK34" s="10"/>
    </row>
    <row r="35" spans="1:39" s="77" customFormat="1" ht="33.75" customHeight="1" x14ac:dyDescent="0.2">
      <c r="A35" s="12" t="s">
        <v>246</v>
      </c>
      <c r="B35" s="74"/>
      <c r="C35" s="128">
        <f ca="1">C10</f>
        <v>0.64400000000000013</v>
      </c>
      <c r="D35" s="128"/>
      <c r="E35" s="128"/>
      <c r="F35" s="128"/>
      <c r="I35" s="112">
        <f ca="1">I10</f>
        <v>6</v>
      </c>
      <c r="J35" s="21" t="str">
        <f ca="1">IF(I35=0,"","割")</f>
        <v>割</v>
      </c>
      <c r="K35" s="21"/>
      <c r="L35" s="21">
        <f ca="1">L10</f>
        <v>4</v>
      </c>
      <c r="M35" s="21" t="str">
        <f ca="1">IF(L35=0,"","分")</f>
        <v>分</v>
      </c>
      <c r="N35" s="99"/>
      <c r="O35" s="21">
        <f ca="1">O10</f>
        <v>4</v>
      </c>
      <c r="P35" s="21" t="str">
        <f ca="1">IF(O35=0,"","厘")</f>
        <v>厘</v>
      </c>
      <c r="Q35" s="81"/>
      <c r="R35" s="110"/>
      <c r="S35" s="12" t="s">
        <v>246</v>
      </c>
      <c r="T35" s="13"/>
      <c r="U35" s="10">
        <f ca="1">U10</f>
        <v>8</v>
      </c>
      <c r="V35" s="10" t="str">
        <f ca="1">IF(U35=0,"","割")</f>
        <v>割</v>
      </c>
      <c r="W35" s="10"/>
      <c r="X35" s="10">
        <f ca="1">X10</f>
        <v>9</v>
      </c>
      <c r="Y35" s="10" t="str">
        <f ca="1">IF(X35=0,"","分")</f>
        <v>分</v>
      </c>
      <c r="Z35" s="14"/>
      <c r="AA35" s="10">
        <f ca="1">AA10</f>
        <v>0</v>
      </c>
      <c r="AB35" s="10" t="str">
        <f ca="1">IF(AA35=0,"","厘")</f>
        <v/>
      </c>
      <c r="AC35" s="12"/>
      <c r="AD35" s="112"/>
      <c r="AE35" s="21"/>
      <c r="AF35" s="131">
        <f ca="1">U35*0.1+X35*0.01+AA35*0.001</f>
        <v>0.89</v>
      </c>
      <c r="AG35" s="131"/>
      <c r="AH35" s="131"/>
      <c r="AI35" s="131"/>
      <c r="AJ35" s="131"/>
      <c r="AK35" s="81"/>
    </row>
    <row r="36" spans="1:39" s="77" customFormat="1" ht="33.75" customHeight="1" x14ac:dyDescent="0.2">
      <c r="A36" s="76"/>
      <c r="B36" s="76"/>
      <c r="C36" s="78"/>
      <c r="D36" s="78"/>
      <c r="E36" s="76"/>
      <c r="F36" s="76"/>
      <c r="G36" s="76"/>
      <c r="H36" s="76"/>
      <c r="I36" s="75"/>
      <c r="J36" s="75"/>
      <c r="K36" s="22"/>
      <c r="L36" s="22"/>
      <c r="M36" s="22"/>
      <c r="N36" s="22"/>
      <c r="O36" s="22"/>
      <c r="P36" s="23"/>
      <c r="Q36" s="23"/>
      <c r="R36" s="111"/>
      <c r="S36" s="76"/>
      <c r="T36" s="76"/>
      <c r="U36" s="78"/>
      <c r="V36" s="78"/>
      <c r="W36" s="76"/>
      <c r="X36" s="76"/>
      <c r="Y36" s="76"/>
      <c r="Z36" s="76"/>
      <c r="AA36" s="76"/>
    </row>
    <row r="37" spans="1:39" s="77" customFormat="1" ht="33.75" customHeight="1" x14ac:dyDescent="0.2">
      <c r="A37" s="76" t="s">
        <v>247</v>
      </c>
      <c r="B37" s="76"/>
      <c r="C37" s="128">
        <f ca="1">C12</f>
        <v>0.97399999999999998</v>
      </c>
      <c r="D37" s="128"/>
      <c r="E37" s="128"/>
      <c r="F37" s="128"/>
      <c r="G37" s="76"/>
      <c r="H37" s="78"/>
      <c r="I37" s="112">
        <f ca="1">I12</f>
        <v>9</v>
      </c>
      <c r="J37" s="21" t="str">
        <f ca="1">IF(I37=0,"","割")</f>
        <v>割</v>
      </c>
      <c r="K37" s="21"/>
      <c r="L37" s="21">
        <f ca="1">L12</f>
        <v>7</v>
      </c>
      <c r="M37" s="21" t="str">
        <f ca="1">IF(L37=0,"","分")</f>
        <v>分</v>
      </c>
      <c r="N37" s="99"/>
      <c r="O37" s="21">
        <f ca="1">O12</f>
        <v>4</v>
      </c>
      <c r="P37" s="21" t="str">
        <f ca="1">IF(O37=0,"","厘")</f>
        <v>厘</v>
      </c>
      <c r="Q37" s="81"/>
      <c r="R37" s="110"/>
      <c r="S37" s="76" t="s">
        <v>247</v>
      </c>
      <c r="T37" s="13"/>
      <c r="U37" s="10">
        <f ca="1">U12</f>
        <v>9</v>
      </c>
      <c r="V37" s="10" t="str">
        <f ca="1">IF(U37=0,"","割")</f>
        <v>割</v>
      </c>
      <c r="W37" s="10"/>
      <c r="X37" s="10">
        <f ca="1">X12</f>
        <v>3</v>
      </c>
      <c r="Y37" s="10" t="str">
        <f ca="1">IF(X37=0,"","分")</f>
        <v>分</v>
      </c>
      <c r="Z37" s="14"/>
      <c r="AA37" s="10">
        <f ca="1">AA12</f>
        <v>7</v>
      </c>
      <c r="AB37" s="10" t="str">
        <f ca="1">IF(AA37=0,"","厘")</f>
        <v>厘</v>
      </c>
      <c r="AC37" s="12"/>
      <c r="AD37" s="112"/>
      <c r="AE37" s="21"/>
      <c r="AF37" s="131">
        <f ca="1">U37*0.1+X37*0.01+AA37*0.001</f>
        <v>0.93700000000000006</v>
      </c>
      <c r="AG37" s="131"/>
      <c r="AH37" s="131"/>
      <c r="AI37" s="131"/>
      <c r="AJ37" s="131"/>
      <c r="AK37" s="81"/>
    </row>
    <row r="38" spans="1:39" s="77" customFormat="1" ht="33.75" customHeight="1" x14ac:dyDescent="0.2">
      <c r="A38" s="74"/>
      <c r="B38" s="74"/>
      <c r="I38" s="22"/>
      <c r="J38" s="22"/>
      <c r="K38" s="22"/>
      <c r="L38" s="22"/>
      <c r="M38" s="23"/>
      <c r="N38" s="23"/>
      <c r="O38" s="23"/>
      <c r="P38" s="23"/>
      <c r="Q38" s="23"/>
      <c r="R38" s="111"/>
      <c r="S38" s="74"/>
      <c r="U38" s="76"/>
      <c r="V38" s="76"/>
      <c r="W38" s="76"/>
      <c r="X38" s="76"/>
    </row>
    <row r="39" spans="1:39" s="77" customFormat="1" ht="33.75" customHeight="1" x14ac:dyDescent="0.2">
      <c r="A39" s="76" t="s">
        <v>248</v>
      </c>
      <c r="B39" s="76"/>
      <c r="C39" s="128">
        <f ca="1">C14</f>
        <v>0.55600000000000005</v>
      </c>
      <c r="D39" s="128"/>
      <c r="E39" s="128"/>
      <c r="F39" s="128"/>
      <c r="G39" s="76"/>
      <c r="H39" s="76"/>
      <c r="I39" s="112">
        <f ca="1">I14</f>
        <v>5</v>
      </c>
      <c r="J39" s="21" t="str">
        <f ca="1">IF(I39=0,"","割")</f>
        <v>割</v>
      </c>
      <c r="K39" s="21"/>
      <c r="L39" s="21">
        <f ca="1">L14</f>
        <v>5</v>
      </c>
      <c r="M39" s="21" t="str">
        <f ca="1">IF(L39=0,"","分")</f>
        <v>分</v>
      </c>
      <c r="N39" s="99"/>
      <c r="O39" s="21">
        <f ca="1">O14</f>
        <v>6</v>
      </c>
      <c r="P39" s="21" t="str">
        <f ca="1">IF(O39=0,"","厘")</f>
        <v>厘</v>
      </c>
      <c r="Q39" s="81"/>
      <c r="R39" s="110"/>
      <c r="S39" s="76" t="s">
        <v>248</v>
      </c>
      <c r="T39" s="13"/>
      <c r="U39" s="10">
        <f ca="1">U14</f>
        <v>0</v>
      </c>
      <c r="V39" s="10" t="str">
        <f ca="1">IF(U39=0,"","割")</f>
        <v/>
      </c>
      <c r="W39" s="10"/>
      <c r="X39" s="10">
        <f ca="1">X14</f>
        <v>7</v>
      </c>
      <c r="Y39" s="10" t="str">
        <f ca="1">IF(X39=0,"","分")</f>
        <v>分</v>
      </c>
      <c r="Z39" s="14"/>
      <c r="AA39" s="10">
        <f ca="1">AA14</f>
        <v>6</v>
      </c>
      <c r="AB39" s="10" t="str">
        <f ca="1">IF(AA39=0,"","厘")</f>
        <v>厘</v>
      </c>
      <c r="AC39" s="12"/>
      <c r="AD39" s="112"/>
      <c r="AE39" s="21"/>
      <c r="AF39" s="131">
        <f ca="1">U39*0.1+X39*0.01+AA39*0.001</f>
        <v>7.6000000000000012E-2</v>
      </c>
      <c r="AG39" s="131"/>
      <c r="AH39" s="131"/>
      <c r="AI39" s="131"/>
      <c r="AJ39" s="131"/>
      <c r="AK39" s="81"/>
    </row>
    <row r="40" spans="1:39" s="77" customFormat="1" ht="33.75" customHeight="1" x14ac:dyDescent="0.2">
      <c r="A40" s="76"/>
      <c r="B40" s="76"/>
      <c r="C40" s="76"/>
      <c r="D40" s="76"/>
      <c r="E40" s="76"/>
      <c r="F40" s="76"/>
      <c r="G40" s="76"/>
      <c r="H40" s="78"/>
      <c r="I40" s="22"/>
      <c r="J40" s="22"/>
      <c r="K40" s="22"/>
      <c r="L40" s="22"/>
      <c r="M40" s="22"/>
      <c r="N40" s="75"/>
      <c r="O40" s="23"/>
      <c r="P40" s="22"/>
      <c r="Q40" s="22"/>
      <c r="R40" s="111"/>
      <c r="S40" s="76"/>
      <c r="U40" s="76"/>
      <c r="V40" s="76"/>
      <c r="W40" s="76"/>
      <c r="X40" s="76"/>
      <c r="Y40" s="76"/>
      <c r="Z40" s="78"/>
      <c r="AB40" s="76"/>
      <c r="AC40" s="76"/>
      <c r="AD40" s="76"/>
      <c r="AE40" s="76"/>
      <c r="AF40" s="76"/>
      <c r="AG40" s="76"/>
      <c r="AH40" s="78"/>
      <c r="AI40" s="78"/>
      <c r="AJ40" s="76"/>
      <c r="AK40" s="76"/>
    </row>
    <row r="41" spans="1:39" s="77" customFormat="1" ht="33.75" customHeight="1" x14ac:dyDescent="0.2">
      <c r="A41" s="76" t="s">
        <v>249</v>
      </c>
      <c r="B41" s="74"/>
      <c r="C41" s="128">
        <f ca="1">C16</f>
        <v>0.23</v>
      </c>
      <c r="D41" s="128"/>
      <c r="E41" s="128"/>
      <c r="F41" s="128"/>
      <c r="I41" s="112">
        <f ca="1">I16</f>
        <v>2</v>
      </c>
      <c r="J41" s="21" t="str">
        <f ca="1">IF(I41=0,"","割")</f>
        <v>割</v>
      </c>
      <c r="K41" s="21"/>
      <c r="L41" s="21">
        <f ca="1">L16</f>
        <v>3</v>
      </c>
      <c r="M41" s="21" t="str">
        <f ca="1">IF(L41=0,"","分")</f>
        <v>分</v>
      </c>
      <c r="N41" s="99"/>
      <c r="O41" s="21">
        <f ca="1">O16</f>
        <v>0</v>
      </c>
      <c r="P41" s="21" t="str">
        <f ca="1">IF(O41=0,"","厘")</f>
        <v/>
      </c>
      <c r="Q41" s="81"/>
      <c r="R41" s="110"/>
      <c r="S41" s="76" t="s">
        <v>249</v>
      </c>
      <c r="T41" s="13"/>
      <c r="U41" s="10">
        <f ca="1">U16</f>
        <v>2</v>
      </c>
      <c r="V41" s="10" t="str">
        <f ca="1">IF(U41=0,"","割")</f>
        <v>割</v>
      </c>
      <c r="W41" s="10"/>
      <c r="X41" s="10">
        <f ca="1">X16</f>
        <v>8</v>
      </c>
      <c r="Y41" s="10" t="str">
        <f ca="1">IF(X41=0,"","分")</f>
        <v>分</v>
      </c>
      <c r="Z41" s="14"/>
      <c r="AA41" s="10">
        <f ca="1">AA16</f>
        <v>8</v>
      </c>
      <c r="AB41" s="10" t="str">
        <f ca="1">IF(AA41=0,"","厘")</f>
        <v>厘</v>
      </c>
      <c r="AC41" s="12"/>
      <c r="AD41" s="112"/>
      <c r="AE41" s="21"/>
      <c r="AF41" s="131">
        <f ca="1">U41*0.1+X41*0.01+AA41*0.001</f>
        <v>0.28800000000000003</v>
      </c>
      <c r="AG41" s="131"/>
      <c r="AH41" s="131"/>
      <c r="AI41" s="131"/>
      <c r="AJ41" s="131"/>
      <c r="AK41" s="81"/>
    </row>
    <row r="42" spans="1:39" s="77" customFormat="1" ht="33.75" customHeight="1" x14ac:dyDescent="0.2">
      <c r="A42" s="76"/>
      <c r="B42" s="76"/>
      <c r="C42" s="78"/>
      <c r="D42" s="78"/>
      <c r="E42" s="76"/>
      <c r="F42" s="76"/>
      <c r="G42" s="76"/>
      <c r="H42" s="76"/>
      <c r="I42" s="75"/>
      <c r="J42" s="75"/>
      <c r="K42" s="22"/>
      <c r="L42" s="22"/>
      <c r="M42" s="22"/>
      <c r="N42" s="22"/>
      <c r="O42" s="22"/>
      <c r="P42" s="23"/>
      <c r="Q42" s="23"/>
      <c r="R42" s="111"/>
      <c r="S42" s="76"/>
      <c r="T42" s="76"/>
      <c r="U42" s="78"/>
      <c r="V42" s="78"/>
      <c r="W42" s="76"/>
      <c r="X42" s="76"/>
      <c r="Y42" s="76"/>
      <c r="Z42" s="76"/>
      <c r="AA42" s="76"/>
    </row>
    <row r="43" spans="1:39" s="77" customFormat="1" ht="33.75" customHeight="1" x14ac:dyDescent="0.2">
      <c r="A43" s="76" t="s">
        <v>250</v>
      </c>
      <c r="B43" s="76"/>
      <c r="C43" s="128">
        <f ca="1">C18</f>
        <v>0.14800000000000002</v>
      </c>
      <c r="D43" s="128"/>
      <c r="E43" s="128"/>
      <c r="F43" s="128"/>
      <c r="G43" s="76"/>
      <c r="H43" s="78"/>
      <c r="I43" s="112">
        <f ca="1">I18</f>
        <v>1</v>
      </c>
      <c r="J43" s="21" t="str">
        <f ca="1">IF(I43=0,"","割")</f>
        <v>割</v>
      </c>
      <c r="K43" s="21"/>
      <c r="L43" s="21">
        <f ca="1">L18</f>
        <v>4</v>
      </c>
      <c r="M43" s="21" t="str">
        <f ca="1">IF(L43=0,"","分")</f>
        <v>分</v>
      </c>
      <c r="N43" s="99"/>
      <c r="O43" s="21">
        <f ca="1">O18</f>
        <v>8</v>
      </c>
      <c r="P43" s="21" t="str">
        <f ca="1">IF(O43=0,"","厘")</f>
        <v>厘</v>
      </c>
      <c r="Q43" s="81"/>
      <c r="R43" s="110"/>
      <c r="S43" s="76" t="s">
        <v>250</v>
      </c>
      <c r="T43" s="13"/>
      <c r="U43" s="10">
        <f ca="1">U18</f>
        <v>3</v>
      </c>
      <c r="V43" s="10" t="str">
        <f ca="1">IF(U43=0,"","割")</f>
        <v>割</v>
      </c>
      <c r="W43" s="10"/>
      <c r="X43" s="10">
        <f ca="1">X18</f>
        <v>6</v>
      </c>
      <c r="Y43" s="10" t="str">
        <f ca="1">IF(X43=0,"","分")</f>
        <v>分</v>
      </c>
      <c r="Z43" s="14"/>
      <c r="AA43" s="10">
        <f ca="1">AA18</f>
        <v>6</v>
      </c>
      <c r="AB43" s="10" t="str">
        <f ca="1">IF(AA43=0,"","厘")</f>
        <v>厘</v>
      </c>
      <c r="AC43" s="12"/>
      <c r="AD43" s="112"/>
      <c r="AE43" s="21"/>
      <c r="AF43" s="131">
        <f ca="1">U43*0.1+X43*0.01+AA43*0.001</f>
        <v>0.36600000000000005</v>
      </c>
      <c r="AG43" s="131"/>
      <c r="AH43" s="131"/>
      <c r="AI43" s="131"/>
      <c r="AJ43" s="131"/>
      <c r="AK43" s="81"/>
    </row>
    <row r="44" spans="1:39" s="77" customFormat="1" ht="33.75" customHeight="1" x14ac:dyDescent="0.2">
      <c r="A44" s="74"/>
      <c r="B44" s="74"/>
      <c r="I44" s="22"/>
      <c r="J44" s="22"/>
      <c r="K44" s="22"/>
      <c r="L44" s="22"/>
      <c r="M44" s="23"/>
      <c r="N44" s="23"/>
      <c r="O44" s="23"/>
      <c r="P44" s="23"/>
      <c r="Q44" s="23"/>
      <c r="R44" s="111"/>
      <c r="S44" s="74"/>
      <c r="U44" s="76"/>
      <c r="V44" s="76"/>
      <c r="W44" s="76"/>
      <c r="X44" s="76"/>
    </row>
    <row r="45" spans="1:39" s="77" customFormat="1" ht="33.75" customHeight="1" x14ac:dyDescent="0.2">
      <c r="A45" s="76" t="s">
        <v>251</v>
      </c>
      <c r="B45" s="76"/>
      <c r="C45" s="128">
        <f ca="1">C20</f>
        <v>0.87100000000000011</v>
      </c>
      <c r="D45" s="128"/>
      <c r="E45" s="128"/>
      <c r="F45" s="128"/>
      <c r="G45" s="76"/>
      <c r="H45" s="76"/>
      <c r="I45" s="112">
        <f ca="1">I20</f>
        <v>8</v>
      </c>
      <c r="J45" s="21" t="str">
        <f ca="1">IF(I45=0,"","割")</f>
        <v>割</v>
      </c>
      <c r="K45" s="21"/>
      <c r="L45" s="21">
        <f ca="1">L20</f>
        <v>7</v>
      </c>
      <c r="M45" s="21" t="str">
        <f ca="1">IF(L45=0,"","分")</f>
        <v>分</v>
      </c>
      <c r="N45" s="99"/>
      <c r="O45" s="21">
        <f ca="1">O20</f>
        <v>1</v>
      </c>
      <c r="P45" s="21" t="str">
        <f ca="1">IF(O45=0,"","厘")</f>
        <v>厘</v>
      </c>
      <c r="Q45" s="81"/>
      <c r="R45" s="110"/>
      <c r="S45" s="76" t="s">
        <v>251</v>
      </c>
      <c r="T45" s="162">
        <f>U20</f>
        <v>10</v>
      </c>
      <c r="U45" s="162"/>
      <c r="V45" s="10" t="str">
        <f>IF(T45=0,"","割")</f>
        <v>割</v>
      </c>
      <c r="W45" s="10"/>
      <c r="X45" s="10">
        <f>X20</f>
        <v>0</v>
      </c>
      <c r="Y45" s="10" t="str">
        <f>IF(X45=0,"","分")</f>
        <v/>
      </c>
      <c r="Z45" s="14"/>
      <c r="AA45" s="10">
        <f>AA20</f>
        <v>0</v>
      </c>
      <c r="AB45" s="10" t="str">
        <f>IF(AA45=0,"","厘")</f>
        <v/>
      </c>
      <c r="AC45" s="12"/>
      <c r="AD45" s="112"/>
      <c r="AE45" s="21"/>
      <c r="AF45" s="131">
        <f>T45*0.1+X45*0.01+AA45*0.001</f>
        <v>1</v>
      </c>
      <c r="AG45" s="131"/>
      <c r="AH45" s="131"/>
      <c r="AI45" s="131"/>
      <c r="AJ45" s="131"/>
      <c r="AK45" s="81"/>
    </row>
    <row r="46" spans="1:39" s="77" customFormat="1" ht="33.75" customHeight="1" x14ac:dyDescent="0.2">
      <c r="A46" s="76"/>
      <c r="B46" s="76"/>
      <c r="C46" s="76"/>
      <c r="D46" s="76"/>
      <c r="E46" s="76"/>
      <c r="F46" s="76"/>
      <c r="G46" s="76"/>
      <c r="H46" s="78"/>
      <c r="I46" s="23"/>
      <c r="J46" s="23"/>
      <c r="K46" s="23"/>
      <c r="L46" s="23"/>
      <c r="M46" s="23"/>
      <c r="N46" s="22"/>
      <c r="O46" s="22"/>
      <c r="P46" s="22"/>
      <c r="Q46" s="22"/>
      <c r="R46" s="111"/>
      <c r="S46" s="76"/>
      <c r="U46" s="76"/>
      <c r="V46" s="76"/>
      <c r="W46" s="76"/>
      <c r="X46" s="76"/>
      <c r="Y46" s="76"/>
      <c r="Z46" s="78"/>
      <c r="AB46" s="76"/>
      <c r="AC46" s="76"/>
      <c r="AD46" s="76"/>
      <c r="AE46" s="76"/>
      <c r="AF46" s="76"/>
      <c r="AG46" s="76"/>
      <c r="AH46" s="78"/>
      <c r="AI46" s="78"/>
      <c r="AJ46" s="76"/>
      <c r="AK46" s="76"/>
    </row>
    <row r="47" spans="1:39" s="77" customFormat="1" ht="33.75" customHeight="1" x14ac:dyDescent="0.2">
      <c r="A47" s="76" t="s">
        <v>255</v>
      </c>
      <c r="B47" s="74"/>
      <c r="C47" s="128">
        <f ca="1">C22</f>
        <v>0.98</v>
      </c>
      <c r="D47" s="128"/>
      <c r="E47" s="128"/>
      <c r="F47" s="128"/>
      <c r="I47" s="112">
        <f ca="1">I22</f>
        <v>9</v>
      </c>
      <c r="J47" s="21" t="str">
        <f ca="1">IF(I47=0,"","割")</f>
        <v>割</v>
      </c>
      <c r="K47" s="21"/>
      <c r="L47" s="21">
        <f ca="1">L22</f>
        <v>8</v>
      </c>
      <c r="M47" s="21" t="str">
        <f ca="1">IF(L47=0,"","分")</f>
        <v>分</v>
      </c>
      <c r="N47" s="99"/>
      <c r="O47" s="21">
        <f ca="1">O22</f>
        <v>0</v>
      </c>
      <c r="P47" s="21" t="str">
        <f ca="1">IF(O47=0,"","厘")</f>
        <v/>
      </c>
      <c r="Q47" s="81"/>
      <c r="R47" s="110"/>
      <c r="S47" s="76" t="s">
        <v>255</v>
      </c>
      <c r="T47" s="13"/>
      <c r="U47" s="10">
        <f ca="1">U22</f>
        <v>4</v>
      </c>
      <c r="V47" s="10" t="str">
        <f ca="1">IF(U47=0,"","割")</f>
        <v>割</v>
      </c>
      <c r="W47" s="10"/>
      <c r="X47" s="10">
        <f ca="1">X22</f>
        <v>9</v>
      </c>
      <c r="Y47" s="10" t="str">
        <f ca="1">IF(X47=0,"","分")</f>
        <v>分</v>
      </c>
      <c r="Z47" s="14"/>
      <c r="AA47" s="10">
        <f ca="1">AA22</f>
        <v>1</v>
      </c>
      <c r="AB47" s="10" t="str">
        <f ca="1">IF(AA47=0,"","厘")</f>
        <v>厘</v>
      </c>
      <c r="AC47" s="12"/>
      <c r="AD47" s="112"/>
      <c r="AE47" s="21"/>
      <c r="AF47" s="131">
        <f ca="1">U47*0.1+X47*0.01+AA47*0.001</f>
        <v>0.49099999999999999</v>
      </c>
      <c r="AG47" s="131"/>
      <c r="AH47" s="131"/>
      <c r="AI47" s="131"/>
      <c r="AJ47" s="131"/>
      <c r="AK47" s="81"/>
    </row>
    <row r="48" spans="1:39" s="77" customFormat="1" ht="33.75" customHeight="1" x14ac:dyDescent="0.2">
      <c r="A48" s="76"/>
      <c r="B48" s="76"/>
      <c r="C48" s="78"/>
      <c r="D48" s="78"/>
      <c r="E48" s="76"/>
      <c r="F48" s="76"/>
      <c r="G48" s="76"/>
      <c r="H48" s="76"/>
      <c r="I48" s="23"/>
      <c r="J48" s="23"/>
      <c r="K48" s="75"/>
      <c r="L48" s="22"/>
      <c r="M48" s="22"/>
      <c r="N48" s="22"/>
      <c r="O48" s="22"/>
      <c r="P48" s="22"/>
      <c r="Q48" s="23"/>
      <c r="R48" s="111"/>
      <c r="S48" s="76"/>
      <c r="T48" s="76"/>
      <c r="U48" s="78"/>
      <c r="V48" s="78"/>
      <c r="W48" s="76"/>
      <c r="X48" s="76"/>
      <c r="Y48" s="76"/>
      <c r="Z48" s="76"/>
      <c r="AA48" s="76"/>
    </row>
    <row r="49" spans="1:37" s="77" customFormat="1" ht="33.75" customHeight="1" x14ac:dyDescent="0.2">
      <c r="A49" s="76" t="s">
        <v>256</v>
      </c>
      <c r="B49" s="76"/>
      <c r="C49" s="128">
        <f>C24</f>
        <v>1</v>
      </c>
      <c r="D49" s="128"/>
      <c r="E49" s="128"/>
      <c r="F49" s="128"/>
      <c r="G49" s="76"/>
      <c r="H49" s="78"/>
      <c r="I49" s="112"/>
      <c r="J49" s="21"/>
      <c r="K49" s="21" t="s">
        <v>202</v>
      </c>
      <c r="L49" s="21"/>
      <c r="M49" s="21"/>
      <c r="N49" s="99"/>
      <c r="O49" s="21"/>
      <c r="P49" s="21"/>
      <c r="Q49" s="81"/>
      <c r="R49" s="110"/>
      <c r="S49" s="76" t="s">
        <v>257</v>
      </c>
      <c r="T49" s="13"/>
      <c r="U49" s="10">
        <f ca="1">U24</f>
        <v>9</v>
      </c>
      <c r="V49" s="10" t="str">
        <f ca="1">IF(U49=0,"","割")</f>
        <v>割</v>
      </c>
      <c r="W49" s="10"/>
      <c r="X49" s="10">
        <f ca="1">X24</f>
        <v>6</v>
      </c>
      <c r="Y49" s="10" t="s">
        <v>201</v>
      </c>
      <c r="Z49" s="14"/>
      <c r="AA49" s="10"/>
      <c r="AB49" s="10"/>
      <c r="AC49" s="12"/>
      <c r="AD49" s="112"/>
      <c r="AE49" s="21"/>
      <c r="AF49" s="131">
        <f ca="1">U49*0.1+X49*0.001</f>
        <v>0.90600000000000003</v>
      </c>
      <c r="AG49" s="131"/>
      <c r="AH49" s="131"/>
      <c r="AI49" s="131"/>
      <c r="AJ49" s="131"/>
      <c r="AK49" s="81"/>
    </row>
    <row r="50" spans="1:37" s="8" customFormat="1" ht="33.75" customHeight="1" x14ac:dyDescent="0.2">
      <c r="A50" s="12"/>
      <c r="B50" s="12"/>
      <c r="C50" s="14"/>
      <c r="D50" s="14"/>
      <c r="E50" s="10"/>
      <c r="F50" s="10"/>
      <c r="G50" s="13"/>
      <c r="H50" s="13"/>
      <c r="I50" s="10"/>
      <c r="L50" s="10"/>
      <c r="M50" s="10"/>
      <c r="N50" s="14"/>
      <c r="O50" s="14"/>
      <c r="P50" s="13"/>
      <c r="Q50" s="13"/>
      <c r="T50" s="12"/>
      <c r="U50" s="12"/>
      <c r="V50" s="10"/>
      <c r="W50" s="10"/>
      <c r="X50" s="10"/>
      <c r="Y50" s="10"/>
      <c r="Z50" s="10"/>
      <c r="AA50" s="17"/>
      <c r="AB50" s="17"/>
      <c r="AC50" s="13"/>
      <c r="AD50" s="13"/>
      <c r="AE50" s="22"/>
      <c r="AF50" s="22"/>
      <c r="AG50" s="22"/>
      <c r="AH50" s="22"/>
      <c r="AI50" s="13"/>
      <c r="AJ50" s="13"/>
      <c r="AK50" s="13"/>
    </row>
    <row r="51" spans="1:37" s="8" customFormat="1" x14ac:dyDescent="0.2"/>
    <row r="52" spans="1:37" s="8" customFormat="1" x14ac:dyDescent="0.2"/>
    <row r="53" spans="1:37" s="8" customFormat="1" x14ac:dyDescent="0.2"/>
    <row r="54" spans="1:37" s="8" customFormat="1" x14ac:dyDescent="0.2"/>
    <row r="55" spans="1:37" s="8" customFormat="1" x14ac:dyDescent="0.2"/>
    <row r="56" spans="1:37" s="8" customFormat="1" x14ac:dyDescent="0.2"/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pans="1:37" s="8" customFormat="1" x14ac:dyDescent="0.2"/>
    <row r="66" spans="1:37" s="8" customFormat="1" x14ac:dyDescent="0.2"/>
    <row r="67" spans="1:37" s="8" customFormat="1" x14ac:dyDescent="0.2"/>
    <row r="68" spans="1:37" s="8" customFormat="1" x14ac:dyDescent="0.2"/>
    <row r="69" spans="1:37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">
      <c r="K96" s="8"/>
    </row>
    <row r="97" spans="11:11" x14ac:dyDescent="0.2">
      <c r="K97" s="8"/>
    </row>
    <row r="98" spans="11:11" x14ac:dyDescent="0.2">
      <c r="K98" s="8"/>
    </row>
    <row r="99" spans="11:11" x14ac:dyDescent="0.2">
      <c r="K99" s="8"/>
    </row>
    <row r="100" spans="11:11" x14ac:dyDescent="0.2">
      <c r="K100" s="8"/>
    </row>
    <row r="101" spans="11:11" x14ac:dyDescent="0.2">
      <c r="K101" s="8"/>
    </row>
    <row r="102" spans="11:11" x14ac:dyDescent="0.2">
      <c r="K102" s="8"/>
    </row>
    <row r="103" spans="11:11" x14ac:dyDescent="0.2">
      <c r="K103" s="8"/>
    </row>
    <row r="104" spans="11:11" x14ac:dyDescent="0.2">
      <c r="K104" s="8"/>
    </row>
    <row r="105" spans="11:11" x14ac:dyDescent="0.2">
      <c r="K105" s="8"/>
    </row>
    <row r="106" spans="11:11" x14ac:dyDescent="0.2">
      <c r="K106" s="8"/>
    </row>
    <row r="107" spans="11:11" x14ac:dyDescent="0.2">
      <c r="K107" s="8"/>
    </row>
    <row r="108" spans="11:11" x14ac:dyDescent="0.2">
      <c r="K108" s="8"/>
    </row>
    <row r="109" spans="11:11" x14ac:dyDescent="0.2">
      <c r="K109" s="8"/>
    </row>
    <row r="110" spans="11:11" x14ac:dyDescent="0.2">
      <c r="K110" s="8"/>
    </row>
    <row r="111" spans="11:11" x14ac:dyDescent="0.2">
      <c r="K111" s="8"/>
    </row>
    <row r="112" spans="11:11" x14ac:dyDescent="0.2">
      <c r="K112" s="8"/>
    </row>
    <row r="113" spans="11:11" x14ac:dyDescent="0.2">
      <c r="K113" s="8"/>
    </row>
    <row r="114" spans="11:11" x14ac:dyDescent="0.2">
      <c r="K114" s="8"/>
    </row>
    <row r="115" spans="11:11" x14ac:dyDescent="0.2">
      <c r="K115" s="8"/>
    </row>
    <row r="116" spans="11:11" x14ac:dyDescent="0.2">
      <c r="K116" s="8"/>
    </row>
    <row r="117" spans="11:11" x14ac:dyDescent="0.2">
      <c r="K117" s="8"/>
    </row>
    <row r="118" spans="11:11" x14ac:dyDescent="0.2">
      <c r="K118" s="8"/>
    </row>
    <row r="119" spans="11:11" x14ac:dyDescent="0.2">
      <c r="K119" s="8"/>
    </row>
    <row r="120" spans="11:11" x14ac:dyDescent="0.2">
      <c r="K120" s="8"/>
    </row>
    <row r="121" spans="11:11" x14ac:dyDescent="0.2">
      <c r="K121" s="8"/>
    </row>
    <row r="122" spans="11:11" x14ac:dyDescent="0.2">
      <c r="K122" s="8"/>
    </row>
    <row r="123" spans="11:11" x14ac:dyDescent="0.2">
      <c r="K123" s="8"/>
    </row>
    <row r="124" spans="11:11" x14ac:dyDescent="0.2">
      <c r="K124" s="8"/>
    </row>
    <row r="125" spans="11:11" x14ac:dyDescent="0.2">
      <c r="K125" s="8"/>
    </row>
    <row r="126" spans="11:11" x14ac:dyDescent="0.2">
      <c r="K126" s="8"/>
    </row>
    <row r="127" spans="11:11" x14ac:dyDescent="0.2">
      <c r="K127" s="8"/>
    </row>
    <row r="128" spans="11:11" x14ac:dyDescent="0.2">
      <c r="K128" s="8"/>
    </row>
    <row r="129" spans="11:11" x14ac:dyDescent="0.2">
      <c r="K129" s="8"/>
    </row>
    <row r="130" spans="11:11" x14ac:dyDescent="0.2">
      <c r="K130" s="8"/>
    </row>
    <row r="131" spans="11:11" x14ac:dyDescent="0.2">
      <c r="K131" s="8"/>
    </row>
    <row r="132" spans="11:11" x14ac:dyDescent="0.2">
      <c r="K132" s="8"/>
    </row>
    <row r="133" spans="11:11" x14ac:dyDescent="0.2">
      <c r="K133" s="8"/>
    </row>
    <row r="134" spans="11:11" x14ac:dyDescent="0.2">
      <c r="K134" s="8"/>
    </row>
    <row r="135" spans="11:11" x14ac:dyDescent="0.2">
      <c r="K135" s="8"/>
    </row>
    <row r="136" spans="11:11" x14ac:dyDescent="0.2">
      <c r="K136" s="8"/>
    </row>
    <row r="137" spans="11:11" x14ac:dyDescent="0.2">
      <c r="K137" s="8"/>
    </row>
    <row r="138" spans="11:11" x14ac:dyDescent="0.2">
      <c r="K138" s="8"/>
    </row>
    <row r="139" spans="11:11" x14ac:dyDescent="0.2">
      <c r="K139" s="8"/>
    </row>
    <row r="140" spans="11:11" x14ac:dyDescent="0.2">
      <c r="K140" s="8"/>
    </row>
    <row r="141" spans="11:11" x14ac:dyDescent="0.2">
      <c r="K141" s="8"/>
    </row>
    <row r="142" spans="11:11" x14ac:dyDescent="0.2">
      <c r="K142" s="8"/>
    </row>
    <row r="143" spans="11:11" x14ac:dyDescent="0.2">
      <c r="K143" s="8"/>
    </row>
    <row r="144" spans="11:11" x14ac:dyDescent="0.2">
      <c r="K144" s="8"/>
    </row>
    <row r="145" spans="11:11" x14ac:dyDescent="0.2">
      <c r="K145" s="8"/>
    </row>
    <row r="146" spans="11:11" x14ac:dyDescent="0.2">
      <c r="K146" s="8"/>
    </row>
    <row r="147" spans="11:11" x14ac:dyDescent="0.2">
      <c r="K147" s="8"/>
    </row>
    <row r="148" spans="11:11" x14ac:dyDescent="0.2">
      <c r="K148" s="8"/>
    </row>
    <row r="149" spans="11:11" x14ac:dyDescent="0.2">
      <c r="K149" s="8"/>
    </row>
    <row r="150" spans="11:11" x14ac:dyDescent="0.2">
      <c r="K150" s="8"/>
    </row>
    <row r="151" spans="11:11" x14ac:dyDescent="0.2">
      <c r="K151" s="8"/>
    </row>
    <row r="152" spans="11:11" x14ac:dyDescent="0.2">
      <c r="K152" s="8"/>
    </row>
    <row r="153" spans="11:11" x14ac:dyDescent="0.2">
      <c r="K153" s="8"/>
    </row>
    <row r="154" spans="11:11" x14ac:dyDescent="0.2">
      <c r="K154" s="8"/>
    </row>
    <row r="155" spans="11:11" x14ac:dyDescent="0.2">
      <c r="K155" s="8"/>
    </row>
    <row r="156" spans="11:11" x14ac:dyDescent="0.2">
      <c r="K156" s="8"/>
    </row>
    <row r="157" spans="11:11" x14ac:dyDescent="0.2">
      <c r="K157" s="8"/>
    </row>
    <row r="158" spans="11:11" x14ac:dyDescent="0.2">
      <c r="K158" s="8"/>
    </row>
    <row r="159" spans="11:11" x14ac:dyDescent="0.2">
      <c r="K159" s="8"/>
    </row>
    <row r="160" spans="11:11" x14ac:dyDescent="0.2">
      <c r="K160" s="8"/>
    </row>
    <row r="161" spans="11:11" x14ac:dyDescent="0.2">
      <c r="K161" s="8"/>
    </row>
    <row r="162" spans="11:11" x14ac:dyDescent="0.2">
      <c r="K162" s="8"/>
    </row>
    <row r="163" spans="11:11" x14ac:dyDescent="0.2">
      <c r="K163" s="8"/>
    </row>
    <row r="164" spans="11:11" x14ac:dyDescent="0.2">
      <c r="K164" s="8"/>
    </row>
    <row r="165" spans="11:11" x14ac:dyDescent="0.2">
      <c r="K165" s="8"/>
    </row>
    <row r="166" spans="11:11" x14ac:dyDescent="0.2">
      <c r="K166" s="8"/>
    </row>
    <row r="167" spans="11:11" x14ac:dyDescent="0.2">
      <c r="K167" s="8"/>
    </row>
    <row r="168" spans="11:11" x14ac:dyDescent="0.2">
      <c r="K168" s="8"/>
    </row>
    <row r="169" spans="11:11" x14ac:dyDescent="0.2">
      <c r="K169" s="8"/>
    </row>
    <row r="170" spans="11:11" x14ac:dyDescent="0.2">
      <c r="K170" s="8"/>
    </row>
    <row r="171" spans="11:11" x14ac:dyDescent="0.2">
      <c r="K171" s="8"/>
    </row>
    <row r="172" spans="11:11" x14ac:dyDescent="0.2">
      <c r="K172" s="8"/>
    </row>
    <row r="173" spans="11:11" x14ac:dyDescent="0.2">
      <c r="K173" s="8"/>
    </row>
    <row r="174" spans="11:11" x14ac:dyDescent="0.2">
      <c r="K174" s="8"/>
    </row>
    <row r="175" spans="11:11" x14ac:dyDescent="0.2">
      <c r="K175" s="8"/>
    </row>
    <row r="176" spans="11:11" x14ac:dyDescent="0.2">
      <c r="K176" s="8"/>
    </row>
    <row r="177" spans="11:11" x14ac:dyDescent="0.2">
      <c r="K177" s="8"/>
    </row>
    <row r="178" spans="11:11" x14ac:dyDescent="0.2">
      <c r="K178" s="8"/>
    </row>
    <row r="179" spans="11:11" x14ac:dyDescent="0.2">
      <c r="K179" s="8"/>
    </row>
    <row r="180" spans="11:11" x14ac:dyDescent="0.2">
      <c r="K180" s="8"/>
    </row>
    <row r="181" spans="11:11" x14ac:dyDescent="0.2">
      <c r="K181" s="8"/>
    </row>
    <row r="182" spans="11:11" x14ac:dyDescent="0.2">
      <c r="K182" s="8"/>
    </row>
    <row r="183" spans="11:11" x14ac:dyDescent="0.2">
      <c r="K183" s="8"/>
    </row>
    <row r="184" spans="11:11" x14ac:dyDescent="0.2">
      <c r="K184" s="8"/>
    </row>
    <row r="185" spans="11:11" x14ac:dyDescent="0.2">
      <c r="K185" s="8"/>
    </row>
    <row r="186" spans="11:11" x14ac:dyDescent="0.2">
      <c r="K186" s="8"/>
    </row>
    <row r="187" spans="11:11" x14ac:dyDescent="0.2">
      <c r="K187" s="8"/>
    </row>
    <row r="188" spans="11:11" x14ac:dyDescent="0.2">
      <c r="K188" s="8"/>
    </row>
    <row r="189" spans="11:11" x14ac:dyDescent="0.2">
      <c r="K189" s="8"/>
    </row>
    <row r="190" spans="11:11" x14ac:dyDescent="0.2">
      <c r="K190" s="8"/>
    </row>
    <row r="191" spans="11:11" x14ac:dyDescent="0.2">
      <c r="K191" s="8"/>
    </row>
    <row r="192" spans="11:11" x14ac:dyDescent="0.2">
      <c r="K192" s="8"/>
    </row>
    <row r="193" spans="11:11" x14ac:dyDescent="0.2">
      <c r="K193" s="8"/>
    </row>
    <row r="194" spans="11:11" x14ac:dyDescent="0.2">
      <c r="K194" s="8"/>
    </row>
    <row r="195" spans="11:11" x14ac:dyDescent="0.2">
      <c r="K195" s="8"/>
    </row>
    <row r="196" spans="11:11" x14ac:dyDescent="0.2">
      <c r="K196" s="8"/>
    </row>
    <row r="197" spans="11:11" x14ac:dyDescent="0.2">
      <c r="K197" s="8"/>
    </row>
    <row r="198" spans="11:11" x14ac:dyDescent="0.2">
      <c r="K198" s="8"/>
    </row>
    <row r="199" spans="11:11" x14ac:dyDescent="0.2">
      <c r="K199" s="8"/>
    </row>
    <row r="200" spans="11:11" x14ac:dyDescent="0.2">
      <c r="K200" s="8"/>
    </row>
    <row r="201" spans="11:11" x14ac:dyDescent="0.2">
      <c r="K201" s="8"/>
    </row>
    <row r="202" spans="11:11" x14ac:dyDescent="0.2">
      <c r="K202" s="8"/>
    </row>
    <row r="203" spans="11:11" x14ac:dyDescent="0.2">
      <c r="K203" s="8"/>
    </row>
    <row r="204" spans="11:11" x14ac:dyDescent="0.2">
      <c r="K204" s="8"/>
    </row>
    <row r="205" spans="11:11" x14ac:dyDescent="0.2">
      <c r="K205" s="8"/>
    </row>
    <row r="206" spans="11:11" x14ac:dyDescent="0.2">
      <c r="K206" s="8"/>
    </row>
    <row r="207" spans="11:11" x14ac:dyDescent="0.2">
      <c r="K207" s="8"/>
    </row>
    <row r="208" spans="11:11" x14ac:dyDescent="0.2">
      <c r="K208" s="8"/>
    </row>
    <row r="209" spans="11:11" x14ac:dyDescent="0.2">
      <c r="K209" s="8"/>
    </row>
    <row r="210" spans="11:11" x14ac:dyDescent="0.2">
      <c r="K210" s="8"/>
    </row>
    <row r="211" spans="11:11" x14ac:dyDescent="0.2">
      <c r="K211" s="8"/>
    </row>
    <row r="212" spans="11:11" x14ac:dyDescent="0.2">
      <c r="K212" s="8"/>
    </row>
    <row r="213" spans="11:11" x14ac:dyDescent="0.2">
      <c r="K213" s="8"/>
    </row>
    <row r="214" spans="11:11" x14ac:dyDescent="0.2">
      <c r="K214" s="8"/>
    </row>
    <row r="215" spans="11:11" x14ac:dyDescent="0.2">
      <c r="K215" s="8"/>
    </row>
    <row r="216" spans="11:11" x14ac:dyDescent="0.2">
      <c r="K216" s="8"/>
    </row>
    <row r="217" spans="11:11" x14ac:dyDescent="0.2">
      <c r="K217" s="8"/>
    </row>
    <row r="218" spans="11:11" x14ac:dyDescent="0.2">
      <c r="K218" s="8"/>
    </row>
    <row r="219" spans="11:11" x14ac:dyDescent="0.2">
      <c r="K219" s="8"/>
    </row>
    <row r="220" spans="11:11" x14ac:dyDescent="0.2">
      <c r="K220" s="8"/>
    </row>
    <row r="221" spans="11:11" x14ac:dyDescent="0.2">
      <c r="K221" s="8"/>
    </row>
    <row r="222" spans="11:11" x14ac:dyDescent="0.2">
      <c r="K222" s="8"/>
    </row>
    <row r="223" spans="11:11" x14ac:dyDescent="0.2">
      <c r="K223" s="8"/>
    </row>
    <row r="224" spans="11:11" x14ac:dyDescent="0.2">
      <c r="K224" s="8"/>
    </row>
    <row r="225" spans="11:11" x14ac:dyDescent="0.2">
      <c r="K225" s="8"/>
    </row>
    <row r="226" spans="11:11" x14ac:dyDescent="0.2">
      <c r="K226" s="8"/>
    </row>
    <row r="227" spans="11:11" x14ac:dyDescent="0.2">
      <c r="K227" s="8"/>
    </row>
    <row r="228" spans="11:11" x14ac:dyDescent="0.2">
      <c r="K228" s="8"/>
    </row>
    <row r="229" spans="11:11" x14ac:dyDescent="0.2">
      <c r="K229" s="8"/>
    </row>
    <row r="230" spans="11:11" x14ac:dyDescent="0.2">
      <c r="K230" s="8"/>
    </row>
    <row r="231" spans="11:11" x14ac:dyDescent="0.2">
      <c r="K231" s="8"/>
    </row>
    <row r="232" spans="11:11" x14ac:dyDescent="0.2">
      <c r="K232" s="8"/>
    </row>
    <row r="233" spans="11:11" x14ac:dyDescent="0.2">
      <c r="K233" s="8"/>
    </row>
    <row r="234" spans="11:11" x14ac:dyDescent="0.2">
      <c r="K234" s="8"/>
    </row>
    <row r="235" spans="11:11" x14ac:dyDescent="0.2">
      <c r="K235" s="8"/>
    </row>
    <row r="236" spans="11:11" x14ac:dyDescent="0.2">
      <c r="K236" s="8"/>
    </row>
    <row r="237" spans="11:11" x14ac:dyDescent="0.2">
      <c r="K237" s="8"/>
    </row>
    <row r="238" spans="11:11" x14ac:dyDescent="0.2">
      <c r="K238" s="8"/>
    </row>
    <row r="239" spans="11:11" x14ac:dyDescent="0.2">
      <c r="K239" s="8"/>
    </row>
    <row r="240" spans="11:11" x14ac:dyDescent="0.2">
      <c r="K240" s="8"/>
    </row>
    <row r="241" spans="11:11" x14ac:dyDescent="0.2">
      <c r="K241" s="8"/>
    </row>
    <row r="242" spans="11:11" x14ac:dyDescent="0.2">
      <c r="K242" s="8"/>
    </row>
    <row r="243" spans="11:11" x14ac:dyDescent="0.2">
      <c r="K243" s="8"/>
    </row>
    <row r="244" spans="11:11" x14ac:dyDescent="0.2">
      <c r="K244" s="8"/>
    </row>
    <row r="245" spans="11:11" x14ac:dyDescent="0.2">
      <c r="K245" s="8"/>
    </row>
    <row r="246" spans="11:11" x14ac:dyDescent="0.2">
      <c r="K246" s="8"/>
    </row>
    <row r="247" spans="11:11" x14ac:dyDescent="0.2">
      <c r="K247" s="8"/>
    </row>
    <row r="248" spans="11:11" x14ac:dyDescent="0.2">
      <c r="K248" s="8"/>
    </row>
    <row r="249" spans="11:11" x14ac:dyDescent="0.2">
      <c r="K249" s="8"/>
    </row>
    <row r="250" spans="11:11" x14ac:dyDescent="0.2">
      <c r="K250" s="8"/>
    </row>
    <row r="251" spans="11:11" x14ac:dyDescent="0.2">
      <c r="K251" s="8"/>
    </row>
    <row r="252" spans="11:11" x14ac:dyDescent="0.2">
      <c r="K252" s="8"/>
    </row>
    <row r="253" spans="11:11" x14ac:dyDescent="0.2">
      <c r="K253" s="8"/>
    </row>
    <row r="254" spans="11:11" x14ac:dyDescent="0.2">
      <c r="K254" s="8"/>
    </row>
    <row r="255" spans="11:11" x14ac:dyDescent="0.2">
      <c r="K255" s="8"/>
    </row>
    <row r="256" spans="11:11" x14ac:dyDescent="0.2">
      <c r="K256" s="8"/>
    </row>
    <row r="257" spans="11:11" x14ac:dyDescent="0.2">
      <c r="K257" s="8"/>
    </row>
    <row r="258" spans="11:11" x14ac:dyDescent="0.2">
      <c r="K258" s="8"/>
    </row>
    <row r="259" spans="11:11" x14ac:dyDescent="0.2">
      <c r="K259" s="8"/>
    </row>
    <row r="260" spans="11:11" x14ac:dyDescent="0.2">
      <c r="K260" s="8"/>
    </row>
    <row r="261" spans="11:11" x14ac:dyDescent="0.2">
      <c r="K261" s="8"/>
    </row>
    <row r="262" spans="11:11" x14ac:dyDescent="0.2">
      <c r="K262" s="8"/>
    </row>
    <row r="263" spans="11:11" x14ac:dyDescent="0.2">
      <c r="K263" s="8"/>
    </row>
    <row r="264" spans="11:11" x14ac:dyDescent="0.2">
      <c r="K264" s="8"/>
    </row>
    <row r="265" spans="11:11" x14ac:dyDescent="0.2">
      <c r="K265" s="8"/>
    </row>
    <row r="266" spans="11:11" x14ac:dyDescent="0.2">
      <c r="K266" s="8"/>
    </row>
    <row r="267" spans="11:11" x14ac:dyDescent="0.2">
      <c r="K267" s="8"/>
    </row>
    <row r="268" spans="11:11" x14ac:dyDescent="0.2">
      <c r="K268" s="8"/>
    </row>
    <row r="269" spans="11:11" x14ac:dyDescent="0.2">
      <c r="K269" s="8"/>
    </row>
    <row r="270" spans="11:11" x14ac:dyDescent="0.2">
      <c r="K270" s="8"/>
    </row>
    <row r="271" spans="11:11" x14ac:dyDescent="0.2">
      <c r="K271" s="8"/>
    </row>
    <row r="272" spans="11:11" x14ac:dyDescent="0.2">
      <c r="K272" s="8"/>
    </row>
    <row r="273" spans="11:11" x14ac:dyDescent="0.2">
      <c r="K273" s="8"/>
    </row>
    <row r="274" spans="11:11" x14ac:dyDescent="0.2">
      <c r="K274" s="8"/>
    </row>
  </sheetData>
  <mergeCells count="49">
    <mergeCell ref="A4:B4"/>
    <mergeCell ref="T4:U4"/>
    <mergeCell ref="C6:F6"/>
    <mergeCell ref="AD6:AK6"/>
    <mergeCell ref="C8:F8"/>
    <mergeCell ref="AI1:AJ1"/>
    <mergeCell ref="AI26:AJ26"/>
    <mergeCell ref="J2:K2"/>
    <mergeCell ref="AD8:AK8"/>
    <mergeCell ref="AD18:AK18"/>
    <mergeCell ref="AD20:AK20"/>
    <mergeCell ref="AD14:AK14"/>
    <mergeCell ref="AD16:AK16"/>
    <mergeCell ref="C24:F24"/>
    <mergeCell ref="AD10:AK10"/>
    <mergeCell ref="AD12:AK12"/>
    <mergeCell ref="AD22:AK22"/>
    <mergeCell ref="AD24:AK24"/>
    <mergeCell ref="U20:V20"/>
    <mergeCell ref="C16:F16"/>
    <mergeCell ref="C18:F18"/>
    <mergeCell ref="C20:F20"/>
    <mergeCell ref="C22:F22"/>
    <mergeCell ref="C12:F12"/>
    <mergeCell ref="C14:F14"/>
    <mergeCell ref="C10:F10"/>
    <mergeCell ref="AF31:AJ31"/>
    <mergeCell ref="AF33:AJ33"/>
    <mergeCell ref="C35:F35"/>
    <mergeCell ref="AF35:AJ35"/>
    <mergeCell ref="A29:B29"/>
    <mergeCell ref="T29:U29"/>
    <mergeCell ref="C31:F31"/>
    <mergeCell ref="C33:F33"/>
    <mergeCell ref="C41:F41"/>
    <mergeCell ref="AF41:AJ41"/>
    <mergeCell ref="C43:F43"/>
    <mergeCell ref="AF43:AJ43"/>
    <mergeCell ref="C37:F37"/>
    <mergeCell ref="AF37:AJ37"/>
    <mergeCell ref="C39:F39"/>
    <mergeCell ref="AF39:AJ39"/>
    <mergeCell ref="C49:F49"/>
    <mergeCell ref="AF49:AJ49"/>
    <mergeCell ref="C45:F45"/>
    <mergeCell ref="AF45:AJ45"/>
    <mergeCell ref="C47:F47"/>
    <mergeCell ref="AF47:AJ47"/>
    <mergeCell ref="T45:U45"/>
  </mergeCells>
  <phoneticPr fontId="3"/>
  <conditionalFormatting sqref="W6:AC24 AC38 AC40 AC42 AC44 AC46 AC48 AC36 I49:P49 I6:P20 I22:P22 I24:P24 I47:P47 I31:P45 U6:U24 V21:V24 V6:V19 V31:AB49 U31:U44 U46:U49">
    <cfRule type="cellIs" dxfId="0" priority="1" stopIfTrue="1" operator="equal">
      <formula>0</formula>
    </cfRule>
  </conditionalFormatting>
  <pageMargins left="0.98425196850393704" right="0.98425196850393704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8">
    <tabColor indexed="10"/>
  </sheetPr>
  <dimension ref="A1:AL103"/>
  <sheetViews>
    <sheetView topLeftCell="A48" workbookViewId="0">
      <selection activeCell="T39" sqref="T39"/>
    </sheetView>
  </sheetViews>
  <sheetFormatPr defaultRowHeight="17.25" x14ac:dyDescent="0.2"/>
  <cols>
    <col min="1" max="36" width="1.69921875" customWidth="1"/>
    <col min="37" max="37" width="5.796875" customWidth="1"/>
  </cols>
  <sheetData>
    <row r="1" spans="1:38" ht="24.95" customHeight="1" x14ac:dyDescent="0.2">
      <c r="D1" s="1" t="s">
        <v>203</v>
      </c>
      <c r="AG1" s="2" t="s">
        <v>0</v>
      </c>
      <c r="AH1" s="2"/>
      <c r="AI1" s="126">
        <v>12</v>
      </c>
      <c r="AJ1" s="126"/>
    </row>
    <row r="2" spans="1:38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8" ht="22.5" customHeight="1" x14ac:dyDescent="0.2">
      <c r="A4" s="29" t="s">
        <v>18</v>
      </c>
      <c r="Q4" s="7"/>
      <c r="R4" s="8"/>
      <c r="S4" s="8"/>
      <c r="T4" s="8"/>
      <c r="U4" s="8"/>
      <c r="V4" s="8"/>
      <c r="W4" s="8"/>
      <c r="X4" s="8"/>
      <c r="Y4" s="30" t="s">
        <v>21</v>
      </c>
      <c r="AA4" s="30"/>
      <c r="AB4" s="30"/>
      <c r="AD4" s="30"/>
      <c r="AE4" s="30"/>
      <c r="AF4" s="30"/>
      <c r="AG4" s="31"/>
      <c r="AH4" s="31"/>
      <c r="AI4" s="31"/>
      <c r="AJ4" s="31"/>
    </row>
    <row r="5" spans="1:38" s="8" customFormat="1" ht="33.75" customHeight="1" x14ac:dyDescent="0.2">
      <c r="A5" s="12" t="s">
        <v>9</v>
      </c>
      <c r="B5" s="12"/>
      <c r="C5" s="34" t="s">
        <v>204</v>
      </c>
      <c r="D5" s="34"/>
      <c r="E5" s="34"/>
      <c r="F5" s="34"/>
      <c r="G5" s="34"/>
      <c r="H5" s="35"/>
      <c r="I5" s="36"/>
      <c r="J5" s="34"/>
      <c r="K5" s="34"/>
      <c r="L5" s="34"/>
      <c r="M5" s="36"/>
      <c r="N5" s="163">
        <f ca="1">INT(RAND()*(10-3)+3)*100</f>
        <v>300</v>
      </c>
      <c r="O5" s="163"/>
      <c r="P5" s="163"/>
      <c r="Q5" s="36" t="s">
        <v>205</v>
      </c>
      <c r="R5" s="34"/>
      <c r="S5" s="34"/>
      <c r="U5" s="34"/>
      <c r="V5" s="34"/>
      <c r="W5" s="34"/>
      <c r="X5" s="34"/>
      <c r="Y5" s="34"/>
      <c r="Z5" s="35"/>
      <c r="AA5" s="36"/>
      <c r="AB5" s="34"/>
      <c r="AC5" s="34"/>
      <c r="AD5" s="34"/>
      <c r="AE5" s="34"/>
      <c r="AF5" s="34"/>
      <c r="AG5" s="34"/>
      <c r="AH5" s="35"/>
      <c r="AI5" s="35"/>
      <c r="AJ5" s="34"/>
      <c r="AK5" s="34"/>
      <c r="AL5" s="36"/>
    </row>
    <row r="6" spans="1:38" s="8" customFormat="1" ht="33.75" customHeight="1" x14ac:dyDescent="0.2">
      <c r="A6" s="32"/>
      <c r="B6" s="32"/>
      <c r="C6" s="163">
        <f ca="1">N5*0.18</f>
        <v>54</v>
      </c>
      <c r="D6" s="163"/>
      <c r="E6" s="163"/>
      <c r="F6" s="36" t="s">
        <v>206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K6" s="36"/>
      <c r="AL6" s="36" t="s">
        <v>30</v>
      </c>
    </row>
    <row r="7" spans="1:38" s="8" customFormat="1" ht="33.75" customHeight="1" x14ac:dyDescent="0.2">
      <c r="A7" s="12"/>
      <c r="B7" s="12"/>
      <c r="C7" s="34" t="s">
        <v>22</v>
      </c>
      <c r="D7" s="10"/>
      <c r="E7" s="10"/>
      <c r="F7" s="10"/>
      <c r="G7" s="13"/>
      <c r="H7" s="13"/>
      <c r="I7" s="10"/>
      <c r="L7" s="10"/>
      <c r="M7" s="10"/>
      <c r="N7" s="14"/>
      <c r="O7" s="14"/>
      <c r="P7" s="13"/>
      <c r="Q7" s="13"/>
      <c r="T7" s="12"/>
      <c r="U7" s="12"/>
      <c r="V7" s="10"/>
      <c r="W7" s="10"/>
      <c r="X7" s="10"/>
      <c r="Y7" s="10"/>
      <c r="Z7" s="10"/>
      <c r="AA7" s="17"/>
      <c r="AB7" s="17"/>
      <c r="AC7" s="13"/>
      <c r="AD7" s="13"/>
      <c r="AE7" s="13"/>
      <c r="AF7" s="13"/>
      <c r="AG7" s="13"/>
      <c r="AH7" s="13"/>
      <c r="AI7" s="13"/>
      <c r="AJ7" s="13"/>
      <c r="AK7" s="13"/>
      <c r="AL7" s="8" t="s">
        <v>30</v>
      </c>
    </row>
    <row r="8" spans="1:38" s="8" customFormat="1" ht="33.75" customHeight="1" x14ac:dyDescent="0.2">
      <c r="A8" s="12"/>
      <c r="B8" s="12"/>
      <c r="C8" s="10"/>
      <c r="D8" s="10"/>
      <c r="E8" s="10"/>
      <c r="F8" s="10"/>
      <c r="G8" s="10"/>
      <c r="H8" s="14"/>
      <c r="J8" s="10"/>
      <c r="K8" s="10"/>
      <c r="L8" s="10"/>
      <c r="N8" s="10"/>
      <c r="O8" s="10"/>
      <c r="P8" s="10"/>
      <c r="Q8" s="10"/>
      <c r="R8" s="13"/>
      <c r="S8" s="13"/>
      <c r="T8" s="13"/>
      <c r="U8" s="12"/>
      <c r="V8" s="12"/>
      <c r="W8" s="10"/>
      <c r="X8" s="10"/>
      <c r="Y8" s="10"/>
      <c r="Z8" s="14"/>
      <c r="AA8" s="13"/>
      <c r="AB8" s="10"/>
      <c r="AC8" s="10"/>
      <c r="AD8" s="12"/>
      <c r="AE8" s="12"/>
      <c r="AF8" s="10"/>
      <c r="AG8" s="10"/>
      <c r="AH8" s="14"/>
      <c r="AI8" s="14"/>
      <c r="AJ8" s="10"/>
      <c r="AK8" s="10"/>
    </row>
    <row r="9" spans="1:38" s="8" customFormat="1" ht="33.75" customHeight="1" x14ac:dyDescent="0.2">
      <c r="A9" s="12"/>
      <c r="B9" s="12"/>
      <c r="C9" s="10"/>
      <c r="D9" s="10"/>
      <c r="E9" s="10"/>
      <c r="F9" s="10"/>
      <c r="G9" s="10"/>
      <c r="H9" s="14"/>
      <c r="J9" s="10"/>
      <c r="K9" s="10"/>
      <c r="L9" s="10"/>
      <c r="N9" s="10"/>
      <c r="O9" s="10"/>
      <c r="P9" s="10"/>
      <c r="Q9" s="10"/>
      <c r="R9" s="13"/>
      <c r="S9" s="13"/>
      <c r="T9" s="13"/>
      <c r="U9" s="12"/>
      <c r="V9" s="12"/>
      <c r="W9" s="10"/>
      <c r="X9" s="10"/>
      <c r="Y9" s="10"/>
      <c r="Z9" s="14"/>
      <c r="AA9" s="13"/>
      <c r="AB9" s="10"/>
      <c r="AC9" s="10"/>
      <c r="AD9" s="12"/>
      <c r="AE9" s="12"/>
      <c r="AF9" s="10"/>
      <c r="AG9" s="10"/>
      <c r="AH9" s="14"/>
      <c r="AI9" s="14"/>
      <c r="AJ9" s="10"/>
      <c r="AK9" s="10"/>
    </row>
    <row r="10" spans="1:38" s="8" customFormat="1" ht="33.75" customHeight="1" x14ac:dyDescent="0.2">
      <c r="A10" s="32"/>
      <c r="B10" s="3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V10" s="13"/>
      <c r="W10" s="13"/>
      <c r="X10" s="13"/>
      <c r="Y10" s="13"/>
      <c r="Z10" s="13"/>
      <c r="AA10" s="13"/>
      <c r="AB10" s="13"/>
    </row>
    <row r="11" spans="1:38" s="8" customFormat="1" ht="33.75" customHeight="1" x14ac:dyDescent="0.2">
      <c r="A11" s="12"/>
      <c r="B11" s="12"/>
      <c r="C11" s="10" t="s">
        <v>6</v>
      </c>
      <c r="D11" s="10"/>
      <c r="E11" s="10"/>
      <c r="F11" s="10"/>
      <c r="G11" s="13"/>
      <c r="H11" s="13"/>
      <c r="I11" s="10"/>
      <c r="L11" s="10"/>
      <c r="M11" s="10"/>
      <c r="N11" s="14"/>
      <c r="O11" s="14"/>
      <c r="P11" s="13"/>
      <c r="Q11" s="13"/>
      <c r="T11" s="12"/>
      <c r="U11" s="12"/>
      <c r="V11" s="10"/>
      <c r="W11" s="10"/>
      <c r="X11" s="10"/>
      <c r="Y11" s="10"/>
      <c r="Z11" s="10"/>
      <c r="AA11" s="10"/>
      <c r="AB11" s="13"/>
      <c r="AC11" s="13"/>
      <c r="AD11" s="13"/>
      <c r="AE11" s="150"/>
      <c r="AF11" s="151"/>
      <c r="AG11" s="151"/>
      <c r="AH11" s="151"/>
      <c r="AI11" s="151"/>
      <c r="AJ11" s="151"/>
      <c r="AK11" s="152"/>
    </row>
    <row r="12" spans="1:38" s="8" customFormat="1" ht="15" customHeight="1" x14ac:dyDescent="0.2">
      <c r="A12" s="12"/>
      <c r="B12" s="12"/>
      <c r="C12" s="10"/>
      <c r="D12" s="10"/>
      <c r="E12" s="10"/>
      <c r="F12" s="10"/>
      <c r="G12" s="10"/>
      <c r="H12" s="14"/>
      <c r="J12" s="10"/>
      <c r="K12" s="10"/>
      <c r="L12" s="10"/>
      <c r="N12" s="10"/>
      <c r="O12" s="10"/>
      <c r="P12" s="10"/>
      <c r="Q12" s="10"/>
      <c r="R12" s="13"/>
      <c r="S12" s="13"/>
      <c r="T12" s="13"/>
      <c r="U12" s="12"/>
      <c r="V12" s="12"/>
      <c r="W12" s="10"/>
      <c r="X12" s="10"/>
      <c r="Y12" s="10"/>
      <c r="Z12" s="14"/>
      <c r="AA12" s="13"/>
      <c r="AB12" s="10"/>
      <c r="AC12" s="10"/>
      <c r="AD12" s="12"/>
      <c r="AE12" s="12"/>
      <c r="AF12" s="10"/>
      <c r="AG12" s="10"/>
      <c r="AH12" s="14"/>
      <c r="AI12" s="14"/>
      <c r="AJ12" s="10"/>
      <c r="AK12" s="10"/>
    </row>
    <row r="13" spans="1:38" s="8" customFormat="1" ht="33.75" customHeight="1" x14ac:dyDescent="0.2">
      <c r="A13" s="164" t="s">
        <v>14</v>
      </c>
      <c r="B13" s="164"/>
      <c r="C13" s="34" t="s">
        <v>137</v>
      </c>
      <c r="D13" s="34"/>
      <c r="E13" s="34"/>
      <c r="F13" s="165">
        <f ca="1">INT(RAND()*(9-3)+3)*50</f>
        <v>350</v>
      </c>
      <c r="G13" s="165"/>
      <c r="H13" s="165"/>
      <c r="I13" s="36" t="s">
        <v>207</v>
      </c>
      <c r="J13" s="36"/>
      <c r="K13" s="36"/>
      <c r="L13" s="36"/>
      <c r="M13" s="34"/>
      <c r="N13" s="34"/>
      <c r="O13" s="165">
        <f ca="1">F13*1.2</f>
        <v>420</v>
      </c>
      <c r="P13" s="165"/>
      <c r="Q13" s="165"/>
      <c r="R13" s="36" t="s">
        <v>208</v>
      </c>
      <c r="S13" s="36"/>
      <c r="T13" s="36"/>
      <c r="U13" s="36"/>
      <c r="V13" s="36"/>
      <c r="W13" s="36"/>
      <c r="X13" s="34"/>
      <c r="Y13" s="34"/>
      <c r="Z13" s="34"/>
      <c r="AA13" s="36"/>
      <c r="AB13" s="36"/>
      <c r="AC13" s="36"/>
      <c r="AD13" s="36"/>
      <c r="AE13" s="36"/>
      <c r="AF13" s="36"/>
      <c r="AK13" s="36"/>
    </row>
    <row r="14" spans="1:38" s="8" customFormat="1" ht="33.75" customHeight="1" x14ac:dyDescent="0.2">
      <c r="A14" s="12"/>
      <c r="B14" s="12"/>
      <c r="C14" s="34" t="s">
        <v>209</v>
      </c>
      <c r="D14" s="10"/>
      <c r="E14" s="10"/>
      <c r="F14" s="10"/>
      <c r="G14" s="13"/>
      <c r="H14" s="13"/>
      <c r="I14" s="10"/>
      <c r="L14" s="10"/>
      <c r="M14" s="10"/>
      <c r="N14" s="14"/>
      <c r="O14" s="14"/>
      <c r="P14" s="13"/>
      <c r="Q14" s="13"/>
      <c r="T14" s="12"/>
      <c r="U14" s="12"/>
      <c r="V14" s="10"/>
      <c r="W14" s="10"/>
      <c r="X14" s="10"/>
      <c r="Y14" s="10"/>
      <c r="Z14" s="10"/>
      <c r="AA14" s="10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8" t="s">
        <v>230</v>
      </c>
    </row>
    <row r="15" spans="1:38" s="8" customFormat="1" ht="33.75" customHeight="1" x14ac:dyDescent="0.2">
      <c r="A15" s="12"/>
      <c r="B15" s="12"/>
      <c r="C15" s="34" t="s">
        <v>22</v>
      </c>
      <c r="D15" s="10"/>
      <c r="E15" s="10"/>
      <c r="F15" s="10"/>
      <c r="G15" s="13"/>
      <c r="H15" s="13"/>
      <c r="I15" s="10"/>
      <c r="L15" s="10"/>
      <c r="M15" s="10"/>
      <c r="N15" s="14"/>
      <c r="O15" s="14"/>
      <c r="P15" s="13"/>
      <c r="Q15" s="13"/>
      <c r="T15" s="12"/>
      <c r="U15" s="12"/>
      <c r="V15" s="10"/>
      <c r="W15" s="10"/>
      <c r="X15" s="10"/>
      <c r="Y15" s="10"/>
      <c r="Z15" s="10"/>
      <c r="AA15" s="17"/>
      <c r="AB15" s="17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8" s="8" customFormat="1" ht="33.75" customHeight="1" x14ac:dyDescent="0.2">
      <c r="A16" s="12"/>
      <c r="B16" s="12"/>
      <c r="C16" s="34"/>
      <c r="D16" s="10"/>
      <c r="E16" s="10"/>
      <c r="F16" s="10"/>
      <c r="G16" s="13"/>
      <c r="H16" s="13"/>
      <c r="I16" s="10"/>
      <c r="L16" s="10"/>
      <c r="M16" s="10"/>
      <c r="N16" s="14"/>
      <c r="O16" s="14"/>
      <c r="P16" s="13"/>
      <c r="Q16" s="13"/>
      <c r="T16" s="12"/>
      <c r="U16" s="12"/>
      <c r="V16" s="10"/>
      <c r="W16" s="10"/>
      <c r="X16" s="10"/>
      <c r="Y16" s="10"/>
      <c r="Z16" s="10"/>
      <c r="AA16" s="17"/>
      <c r="AB16" s="17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8" s="8" customFormat="1" ht="33.75" customHeight="1" x14ac:dyDescent="0.2">
      <c r="A17" s="12"/>
      <c r="B17" s="12"/>
      <c r="C17" s="10"/>
      <c r="D17" s="10"/>
      <c r="E17" s="10"/>
      <c r="F17" s="10"/>
      <c r="G17" s="10"/>
      <c r="H17" s="14"/>
      <c r="J17" s="10"/>
      <c r="K17" s="10"/>
      <c r="L17" s="10"/>
      <c r="N17" s="10"/>
      <c r="O17" s="10"/>
      <c r="P17" s="10"/>
      <c r="Q17" s="10"/>
      <c r="R17" s="13"/>
      <c r="S17" s="13"/>
      <c r="T17" s="13"/>
      <c r="U17" s="12"/>
      <c r="V17" s="12"/>
      <c r="W17" s="10"/>
      <c r="X17" s="10"/>
      <c r="Y17" s="10"/>
      <c r="Z17" s="14"/>
      <c r="AA17" s="13"/>
      <c r="AB17" s="10"/>
      <c r="AC17" s="10"/>
      <c r="AD17" s="12"/>
      <c r="AE17" s="12"/>
      <c r="AF17" s="10"/>
      <c r="AG17" s="10"/>
      <c r="AH17" s="14"/>
      <c r="AI17" s="14"/>
      <c r="AJ17" s="10"/>
      <c r="AK17" s="10"/>
    </row>
    <row r="18" spans="1:38" s="8" customFormat="1" ht="33.75" customHeight="1" x14ac:dyDescent="0.2">
      <c r="A18" s="32"/>
      <c r="B18" s="3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 s="13"/>
      <c r="W18" s="13"/>
      <c r="X18" s="13"/>
      <c r="Y18" s="13"/>
      <c r="Z18" s="13"/>
      <c r="AA18" s="13"/>
      <c r="AB18" s="13"/>
    </row>
    <row r="19" spans="1:38" s="8" customFormat="1" ht="33.75" customHeight="1" x14ac:dyDescent="0.2">
      <c r="A19" s="12"/>
      <c r="B19" s="12"/>
      <c r="C19" s="10" t="s">
        <v>6</v>
      </c>
      <c r="D19" s="10"/>
      <c r="E19" s="10"/>
      <c r="F19" s="10"/>
      <c r="G19" s="13"/>
      <c r="H19" s="13"/>
      <c r="I19" s="10"/>
      <c r="L19" s="10"/>
      <c r="M19" s="10"/>
      <c r="N19" s="14"/>
      <c r="O19" s="14"/>
      <c r="P19" s="13"/>
      <c r="Q19" s="13"/>
      <c r="T19" s="12"/>
      <c r="U19" s="12"/>
      <c r="V19" s="10"/>
      <c r="W19" s="10"/>
      <c r="X19" s="10"/>
      <c r="Y19" s="10"/>
      <c r="Z19" s="10"/>
      <c r="AA19" s="10"/>
      <c r="AB19" s="13"/>
      <c r="AC19" s="13"/>
      <c r="AD19" s="13"/>
      <c r="AE19" s="150"/>
      <c r="AF19" s="151"/>
      <c r="AG19" s="151"/>
      <c r="AH19" s="151"/>
      <c r="AI19" s="151"/>
      <c r="AJ19" s="151"/>
      <c r="AK19" s="152"/>
    </row>
    <row r="20" spans="1:38" s="8" customFormat="1" ht="15" customHeight="1" x14ac:dyDescent="0.2">
      <c r="A20" s="12"/>
      <c r="B20" s="12"/>
      <c r="C20" s="10"/>
      <c r="D20" s="10"/>
      <c r="E20" s="10"/>
      <c r="F20" s="10"/>
      <c r="G20" s="10"/>
      <c r="H20" s="14"/>
      <c r="J20" s="10"/>
      <c r="K20" s="10"/>
      <c r="L20" s="10"/>
      <c r="N20" s="10"/>
      <c r="O20" s="10"/>
      <c r="P20" s="10"/>
      <c r="Q20" s="10"/>
      <c r="R20" s="13"/>
      <c r="S20" s="13"/>
      <c r="T20" s="13"/>
      <c r="U20" s="12"/>
      <c r="V20" s="12"/>
      <c r="W20" s="10"/>
      <c r="X20" s="10"/>
      <c r="Y20" s="10"/>
      <c r="Z20" s="14"/>
      <c r="AA20" s="13"/>
      <c r="AB20" s="10"/>
      <c r="AC20" s="10"/>
      <c r="AD20" s="12"/>
      <c r="AE20" s="12"/>
      <c r="AF20" s="10"/>
      <c r="AG20" s="10"/>
      <c r="AH20" s="14"/>
      <c r="AI20" s="14"/>
      <c r="AJ20" s="10"/>
      <c r="AK20" s="10"/>
    </row>
    <row r="21" spans="1:38" s="8" customFormat="1" ht="33.75" customHeight="1" x14ac:dyDescent="0.2">
      <c r="A21" s="12" t="s">
        <v>15</v>
      </c>
      <c r="B21" s="12"/>
      <c r="C21" s="165">
        <f ca="1">INT(RAND()*(9-3)+3)*50</f>
        <v>150</v>
      </c>
      <c r="D21" s="165"/>
      <c r="E21" s="165"/>
      <c r="F21" s="34" t="s">
        <v>210</v>
      </c>
      <c r="G21" s="13"/>
      <c r="H21" s="13"/>
      <c r="I21" s="10"/>
      <c r="L21" s="10"/>
      <c r="M21" s="10"/>
      <c r="N21" s="166">
        <f ca="1">C21*0.08</f>
        <v>12</v>
      </c>
      <c r="O21" s="166"/>
      <c r="P21" s="36" t="s">
        <v>211</v>
      </c>
      <c r="Q21" s="13"/>
      <c r="T21" s="12"/>
      <c r="U21" s="12"/>
      <c r="V21" s="10"/>
      <c r="W21" s="10"/>
      <c r="X21" s="10"/>
      <c r="Y21" s="10"/>
      <c r="Z21" s="10"/>
      <c r="AA21" s="10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8" t="s">
        <v>30</v>
      </c>
    </row>
    <row r="22" spans="1:38" s="8" customFormat="1" ht="33.75" customHeight="1" x14ac:dyDescent="0.2">
      <c r="A22" s="12"/>
      <c r="B22" s="12"/>
      <c r="C22" s="34" t="s">
        <v>22</v>
      </c>
      <c r="D22" s="10"/>
      <c r="E22" s="10"/>
      <c r="F22" s="10"/>
      <c r="G22" s="13"/>
      <c r="H22" s="13"/>
      <c r="I22" s="10"/>
      <c r="L22" s="10"/>
      <c r="M22" s="10"/>
      <c r="N22" s="14"/>
      <c r="O22" s="14"/>
      <c r="P22" s="13"/>
      <c r="Q22" s="13"/>
      <c r="T22" s="12"/>
      <c r="U22" s="12"/>
      <c r="V22" s="10"/>
      <c r="W22" s="10"/>
      <c r="X22" s="10"/>
      <c r="Y22" s="10"/>
      <c r="Z22" s="10"/>
      <c r="AA22" s="17"/>
      <c r="AB22" s="17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8" s="8" customFormat="1" ht="33.75" customHeight="1" x14ac:dyDescent="0.2">
      <c r="A23" s="12"/>
      <c r="B23" s="12"/>
      <c r="C23" s="34"/>
      <c r="D23" s="10"/>
      <c r="E23" s="10"/>
      <c r="F23" s="10"/>
      <c r="G23" s="13"/>
      <c r="H23" s="13"/>
      <c r="I23" s="10"/>
      <c r="L23" s="10"/>
      <c r="M23" s="10"/>
      <c r="N23" s="14"/>
      <c r="O23" s="14"/>
      <c r="P23" s="13"/>
      <c r="Q23" s="13"/>
      <c r="T23" s="12"/>
      <c r="U23" s="12"/>
      <c r="V23" s="10"/>
      <c r="W23" s="10"/>
      <c r="X23" s="10"/>
      <c r="Y23" s="10"/>
      <c r="Z23" s="10"/>
      <c r="AA23" s="17"/>
      <c r="AB23" s="17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8" s="8" customFormat="1" ht="33.75" customHeight="1" x14ac:dyDescent="0.2">
      <c r="A24" s="12"/>
      <c r="B24" s="12"/>
      <c r="C24" s="10"/>
      <c r="D24" s="10"/>
      <c r="E24" s="10"/>
      <c r="F24" s="10"/>
      <c r="G24" s="10"/>
      <c r="H24" s="14"/>
      <c r="J24" s="10"/>
      <c r="K24" s="10"/>
      <c r="L24" s="10"/>
      <c r="N24" s="10"/>
      <c r="O24" s="10"/>
      <c r="P24" s="10"/>
      <c r="Q24" s="10"/>
      <c r="R24" s="13"/>
      <c r="S24" s="13"/>
      <c r="T24" s="13"/>
      <c r="U24" s="12"/>
      <c r="V24" s="12"/>
      <c r="W24" s="10"/>
      <c r="X24" s="10"/>
      <c r="Y24" s="10"/>
      <c r="Z24" s="14"/>
      <c r="AA24" s="13"/>
      <c r="AB24" s="10"/>
      <c r="AC24" s="10"/>
      <c r="AD24" s="12"/>
      <c r="AE24" s="12"/>
      <c r="AF24" s="10"/>
      <c r="AG24" s="10"/>
      <c r="AH24" s="14"/>
      <c r="AI24" s="14"/>
      <c r="AJ24" s="10"/>
      <c r="AK24" s="10"/>
    </row>
    <row r="25" spans="1:38" s="8" customFormat="1" ht="33.75" customHeight="1" x14ac:dyDescent="0.2">
      <c r="A25" s="32"/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V25" s="13"/>
      <c r="W25" s="13"/>
      <c r="X25" s="13"/>
      <c r="Y25" s="13"/>
      <c r="Z25" s="13"/>
      <c r="AA25" s="13"/>
      <c r="AB25" s="13"/>
    </row>
    <row r="26" spans="1:38" s="8" customFormat="1" ht="33.75" customHeight="1" x14ac:dyDescent="0.2">
      <c r="A26" s="12"/>
      <c r="B26" s="12"/>
      <c r="C26" s="10" t="s">
        <v>6</v>
      </c>
      <c r="D26" s="10"/>
      <c r="E26" s="10"/>
      <c r="F26" s="10"/>
      <c r="G26" s="13"/>
      <c r="H26" s="13"/>
      <c r="I26" s="10"/>
      <c r="L26" s="10"/>
      <c r="M26" s="10"/>
      <c r="N26" s="14"/>
      <c r="O26" s="14"/>
      <c r="P26" s="13"/>
      <c r="Q26" s="13"/>
      <c r="T26" s="12"/>
      <c r="U26" s="12"/>
      <c r="V26" s="10"/>
      <c r="W26" s="10"/>
      <c r="X26" s="10"/>
      <c r="Y26" s="10"/>
      <c r="Z26" s="10"/>
      <c r="AA26" s="10"/>
      <c r="AB26" s="13"/>
      <c r="AC26" s="13"/>
      <c r="AD26" s="13"/>
      <c r="AE26" s="150"/>
      <c r="AF26" s="151"/>
      <c r="AG26" s="151"/>
      <c r="AH26" s="151"/>
      <c r="AI26" s="151"/>
      <c r="AJ26" s="151"/>
      <c r="AK26" s="152"/>
    </row>
    <row r="27" spans="1:38" s="8" customFormat="1" ht="19.899999999999999" customHeight="1" x14ac:dyDescent="0.2">
      <c r="A27" s="12"/>
      <c r="B27" s="12"/>
      <c r="C27" s="10"/>
      <c r="D27" s="10"/>
      <c r="E27" s="10"/>
      <c r="F27" s="10"/>
      <c r="G27" s="13"/>
      <c r="H27" s="13"/>
      <c r="I27" s="10"/>
      <c r="L27" s="10"/>
      <c r="M27" s="10"/>
      <c r="N27" s="14"/>
      <c r="O27" s="14"/>
      <c r="P27" s="13"/>
      <c r="Q27" s="13"/>
      <c r="T27" s="12"/>
      <c r="U27" s="12"/>
      <c r="V27" s="10"/>
      <c r="W27" s="10"/>
      <c r="X27" s="10"/>
      <c r="Y27" s="10"/>
      <c r="Z27" s="10"/>
      <c r="AA27" s="10"/>
      <c r="AB27" s="13"/>
      <c r="AC27" s="13"/>
      <c r="AD27" s="13"/>
      <c r="AE27" s="106"/>
      <c r="AF27" s="106"/>
      <c r="AG27" s="106"/>
      <c r="AH27" s="106"/>
      <c r="AI27" s="106"/>
      <c r="AJ27" s="106"/>
      <c r="AK27" s="106"/>
    </row>
    <row r="28" spans="1:38" ht="24.95" customHeight="1" x14ac:dyDescent="0.2">
      <c r="D28" s="1" t="str">
        <f>IF(D1="","",D1)</f>
        <v>割合⑥</v>
      </c>
      <c r="AG28" s="2" t="str">
        <f>IF(AG1="","",AG1)</f>
        <v>№</v>
      </c>
      <c r="AH28" s="2"/>
      <c r="AI28" s="126">
        <f>IF(AI1="","",AI1)</f>
        <v>12</v>
      </c>
      <c r="AJ28" s="126"/>
    </row>
    <row r="29" spans="1:38" ht="21.75" customHeight="1" x14ac:dyDescent="0.2">
      <c r="E29" s="11" t="s">
        <v>5</v>
      </c>
      <c r="F29" s="9"/>
      <c r="G29" s="9"/>
      <c r="Q29" s="15" t="str">
        <f>IF(Q2="","",Q2)</f>
        <v>名前</v>
      </c>
      <c r="R29" s="16"/>
      <c r="S29" s="16"/>
      <c r="T29" s="16"/>
      <c r="U29" s="16" t="str">
        <f>IF(U2="","",U2)</f>
        <v/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8" ht="24.95" customHeight="1" x14ac:dyDescent="0.2">
      <c r="A30" s="6"/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8" ht="22.5" customHeight="1" x14ac:dyDescent="0.2">
      <c r="A31" s="29" t="s">
        <v>18</v>
      </c>
      <c r="Q31" s="7"/>
      <c r="R31" s="8"/>
      <c r="S31" s="8"/>
      <c r="T31" s="8"/>
      <c r="U31" s="8"/>
      <c r="V31" s="8"/>
      <c r="W31" s="8"/>
      <c r="X31" s="8"/>
      <c r="Y31" s="30" t="s">
        <v>21</v>
      </c>
      <c r="AA31" s="30"/>
      <c r="AB31" s="30"/>
      <c r="AD31" s="30"/>
      <c r="AE31" s="30"/>
      <c r="AF31" s="30"/>
      <c r="AG31" s="31"/>
      <c r="AH31" s="31"/>
      <c r="AI31" s="31"/>
      <c r="AJ31" s="31"/>
    </row>
    <row r="32" spans="1:38" s="8" customFormat="1" ht="33.75" customHeight="1" x14ac:dyDescent="0.2">
      <c r="A32" s="12" t="s">
        <v>9</v>
      </c>
      <c r="B32" s="12"/>
      <c r="C32" s="34" t="s">
        <v>204</v>
      </c>
      <c r="D32" s="34"/>
      <c r="E32" s="34"/>
      <c r="F32" s="34"/>
      <c r="G32" s="34"/>
      <c r="H32" s="35"/>
      <c r="I32" s="36"/>
      <c r="J32" s="34"/>
      <c r="K32" s="34"/>
      <c r="L32" s="34"/>
      <c r="M32" s="36"/>
      <c r="N32" s="163">
        <f ca="1">N5</f>
        <v>300</v>
      </c>
      <c r="O32" s="163"/>
      <c r="P32" s="163"/>
      <c r="Q32" s="36" t="s">
        <v>205</v>
      </c>
      <c r="R32" s="34"/>
      <c r="S32" s="34"/>
      <c r="U32" s="34"/>
      <c r="V32" s="34"/>
      <c r="W32" s="34"/>
      <c r="X32" s="34"/>
      <c r="Y32" s="34"/>
      <c r="Z32" s="35"/>
      <c r="AA32" s="36"/>
      <c r="AB32" s="34"/>
      <c r="AC32" s="34"/>
      <c r="AD32" s="34"/>
      <c r="AE32" s="34"/>
      <c r="AF32" s="34"/>
      <c r="AG32" s="34"/>
      <c r="AH32" s="35"/>
      <c r="AI32" s="35"/>
      <c r="AJ32" s="34"/>
      <c r="AK32" s="34"/>
      <c r="AL32" s="36"/>
    </row>
    <row r="33" spans="1:38" s="8" customFormat="1" ht="33.75" customHeight="1" x14ac:dyDescent="0.2">
      <c r="A33" s="32"/>
      <c r="B33" s="32"/>
      <c r="C33" s="163">
        <f ca="1">C6</f>
        <v>54</v>
      </c>
      <c r="D33" s="163"/>
      <c r="E33" s="163"/>
      <c r="F33" s="36" t="s">
        <v>206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K33" s="36"/>
      <c r="AL33" s="36" t="s">
        <v>30</v>
      </c>
    </row>
    <row r="34" spans="1:38" s="8" customFormat="1" ht="33.75" customHeight="1" x14ac:dyDescent="0.2">
      <c r="A34" s="12"/>
      <c r="B34" s="12"/>
      <c r="C34" s="34" t="s">
        <v>22</v>
      </c>
      <c r="D34" s="10"/>
      <c r="E34" s="10"/>
      <c r="F34" s="167">
        <v>0</v>
      </c>
      <c r="G34" s="167"/>
      <c r="H34" s="167">
        <f ca="1">C33</f>
        <v>54</v>
      </c>
      <c r="I34" s="167"/>
      <c r="J34" s="167"/>
      <c r="K34" s="167"/>
      <c r="L34" s="56"/>
      <c r="M34" s="56"/>
      <c r="N34" s="57"/>
      <c r="O34" s="57"/>
      <c r="P34" s="56"/>
      <c r="Q34" s="56"/>
      <c r="R34" s="56"/>
      <c r="S34" s="56"/>
      <c r="T34" s="167">
        <f ca="1">N32</f>
        <v>300</v>
      </c>
      <c r="U34" s="167"/>
      <c r="V34" s="167"/>
      <c r="W34" s="167"/>
      <c r="X34" s="56"/>
      <c r="Y34" s="58" t="s">
        <v>24</v>
      </c>
      <c r="Z34" s="56"/>
      <c r="AA34" s="56"/>
      <c r="AB34" s="56"/>
      <c r="AC34" s="56"/>
      <c r="AD34" s="13"/>
      <c r="AE34" s="13"/>
      <c r="AF34" s="13"/>
      <c r="AG34" s="13"/>
      <c r="AH34" s="13"/>
      <c r="AI34" s="13"/>
      <c r="AJ34" s="13"/>
      <c r="AK34" s="13"/>
      <c r="AL34" s="8" t="s">
        <v>230</v>
      </c>
    </row>
    <row r="35" spans="1:38" s="8" customFormat="1" ht="7.5" customHeight="1" x14ac:dyDescent="0.2">
      <c r="A35" s="12"/>
      <c r="B35" s="12"/>
      <c r="C35" s="34"/>
      <c r="D35" s="10"/>
      <c r="E35" s="10"/>
      <c r="F35" s="37"/>
      <c r="G35" s="38"/>
      <c r="H35" s="39"/>
      <c r="I35" s="53"/>
      <c r="J35" s="41"/>
      <c r="K35" s="41"/>
      <c r="L35" s="40"/>
      <c r="M35" s="40"/>
      <c r="N35" s="42"/>
      <c r="O35" s="42"/>
      <c r="P35" s="39"/>
      <c r="Q35" s="39"/>
      <c r="R35" s="41"/>
      <c r="S35" s="41"/>
      <c r="T35" s="43"/>
      <c r="U35" s="50"/>
      <c r="V35" s="40"/>
      <c r="W35" s="40"/>
      <c r="X35" s="40"/>
      <c r="Y35" s="40"/>
      <c r="Z35" s="40"/>
      <c r="AA35" s="44"/>
      <c r="AB35" s="17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8" s="8" customFormat="1" ht="7.5" customHeight="1" x14ac:dyDescent="0.2">
      <c r="A36" s="12"/>
      <c r="B36" s="12"/>
      <c r="C36" s="10"/>
      <c r="D36" s="10"/>
      <c r="E36" s="10"/>
      <c r="F36" s="37"/>
      <c r="G36" s="47"/>
      <c r="H36" s="45"/>
      <c r="I36" s="54"/>
      <c r="J36" s="47"/>
      <c r="K36" s="47"/>
      <c r="L36" s="47"/>
      <c r="M36" s="46"/>
      <c r="N36" s="47"/>
      <c r="O36" s="47"/>
      <c r="P36" s="47"/>
      <c r="Q36" s="47"/>
      <c r="R36" s="48"/>
      <c r="S36" s="48"/>
      <c r="T36" s="48"/>
      <c r="U36" s="51"/>
      <c r="V36" s="49"/>
      <c r="W36" s="47"/>
      <c r="X36" s="47"/>
      <c r="Y36" s="47"/>
      <c r="Z36" s="45"/>
      <c r="AA36" s="48"/>
      <c r="AB36" s="10"/>
      <c r="AC36" s="10"/>
      <c r="AD36" s="12"/>
      <c r="AE36" s="12"/>
      <c r="AF36" s="10"/>
      <c r="AG36" s="10"/>
      <c r="AH36" s="14"/>
      <c r="AI36" s="14"/>
      <c r="AJ36" s="10"/>
      <c r="AK36" s="10"/>
    </row>
    <row r="37" spans="1:38" s="8" customFormat="1" ht="7.5" customHeight="1" x14ac:dyDescent="0.2">
      <c r="A37" s="12"/>
      <c r="B37" s="12"/>
      <c r="C37" s="10"/>
      <c r="D37" s="10"/>
      <c r="E37" s="10"/>
      <c r="F37" s="37"/>
      <c r="G37" s="10"/>
      <c r="H37" s="14"/>
      <c r="I37" s="55"/>
      <c r="J37" s="10"/>
      <c r="K37" s="10"/>
      <c r="L37" s="10"/>
      <c r="N37" s="10"/>
      <c r="O37" s="10"/>
      <c r="P37" s="10"/>
      <c r="Q37" s="10"/>
      <c r="R37" s="13"/>
      <c r="S37" s="13"/>
      <c r="T37" s="13"/>
      <c r="U37" s="52"/>
      <c r="V37" s="12"/>
      <c r="W37" s="10"/>
      <c r="X37" s="10"/>
      <c r="Y37" s="10"/>
      <c r="Z37" s="14"/>
      <c r="AA37" s="13"/>
      <c r="AB37" s="10"/>
      <c r="AC37" s="10"/>
      <c r="AD37" s="12"/>
      <c r="AE37" s="12"/>
      <c r="AF37" s="10"/>
      <c r="AG37" s="10"/>
      <c r="AH37" s="14"/>
      <c r="AI37" s="14"/>
      <c r="AJ37" s="10"/>
      <c r="AK37" s="10"/>
    </row>
    <row r="38" spans="1:38" s="8" customFormat="1" ht="14.25" customHeight="1" x14ac:dyDescent="0.2">
      <c r="A38" s="32"/>
      <c r="B38" s="32"/>
      <c r="C38" s="13"/>
      <c r="D38" s="13"/>
      <c r="E38" s="13"/>
      <c r="F38" s="130">
        <v>0</v>
      </c>
      <c r="G38" s="130"/>
      <c r="H38" s="23"/>
      <c r="I38" s="130" t="s">
        <v>258</v>
      </c>
      <c r="J38" s="130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130">
        <v>1</v>
      </c>
      <c r="V38" s="130"/>
      <c r="W38" s="23"/>
      <c r="X38" s="23"/>
      <c r="Y38" s="59" t="s">
        <v>25</v>
      </c>
      <c r="Z38" s="23"/>
      <c r="AA38" s="23"/>
      <c r="AB38" s="23"/>
      <c r="AC38" s="23"/>
    </row>
    <row r="39" spans="1:38" s="8" customFormat="1" ht="14.25" customHeight="1" x14ac:dyDescent="0.2">
      <c r="A39" s="32"/>
      <c r="B39" s="32"/>
      <c r="C39" s="13"/>
      <c r="D39" s="13"/>
      <c r="E39" s="13"/>
      <c r="F39" s="33"/>
      <c r="G39" s="3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38" s="8" customFormat="1" ht="33.75" customHeight="1" x14ac:dyDescent="0.2">
      <c r="A40" s="12"/>
      <c r="B40" s="12"/>
      <c r="C40" s="10" t="s">
        <v>6</v>
      </c>
      <c r="D40" s="10"/>
      <c r="E40" s="10"/>
      <c r="F40" s="130">
        <f ca="1">C33</f>
        <v>54</v>
      </c>
      <c r="G40" s="130"/>
      <c r="H40" s="130"/>
      <c r="I40" s="130" t="s">
        <v>172</v>
      </c>
      <c r="J40" s="130"/>
      <c r="K40" s="130">
        <f ca="1">N32</f>
        <v>300</v>
      </c>
      <c r="L40" s="130"/>
      <c r="M40" s="130"/>
      <c r="N40" s="130" t="s">
        <v>11</v>
      </c>
      <c r="O40" s="130"/>
      <c r="P40" s="130">
        <f ca="1">F40/K40</f>
        <v>0.18</v>
      </c>
      <c r="Q40" s="130"/>
      <c r="R40" s="130"/>
      <c r="T40" s="12"/>
      <c r="U40" s="12"/>
      <c r="V40" s="10"/>
      <c r="W40" s="10"/>
      <c r="X40" s="10"/>
      <c r="Y40" s="10"/>
      <c r="Z40" s="10"/>
      <c r="AA40" s="10"/>
      <c r="AB40" s="13"/>
      <c r="AC40" s="13"/>
      <c r="AD40" s="13"/>
      <c r="AE40" s="18"/>
      <c r="AF40" s="131">
        <f ca="1">P40*100</f>
        <v>18</v>
      </c>
      <c r="AG40" s="131"/>
      <c r="AH40" s="131"/>
      <c r="AI40" s="21" t="s">
        <v>243</v>
      </c>
      <c r="AJ40" s="19"/>
      <c r="AK40" s="20"/>
    </row>
    <row r="41" spans="1:38" s="8" customFormat="1" ht="15" customHeight="1" x14ac:dyDescent="0.2">
      <c r="A41" s="12"/>
      <c r="B41" s="12"/>
      <c r="C41" s="10"/>
      <c r="D41" s="10"/>
      <c r="E41" s="10"/>
      <c r="F41" s="10"/>
      <c r="G41" s="10"/>
      <c r="H41" s="14"/>
      <c r="J41" s="10"/>
      <c r="K41" s="10"/>
      <c r="L41" s="10"/>
      <c r="N41" s="10"/>
      <c r="O41" s="10"/>
      <c r="P41" s="10"/>
      <c r="Q41" s="10"/>
      <c r="R41" s="13"/>
      <c r="S41" s="13"/>
      <c r="T41" s="13"/>
      <c r="U41" s="12"/>
      <c r="V41" s="12"/>
      <c r="W41" s="10"/>
      <c r="X41" s="10"/>
      <c r="Y41" s="10"/>
      <c r="Z41" s="14"/>
      <c r="AA41" s="13"/>
      <c r="AB41" s="10"/>
      <c r="AC41" s="10"/>
      <c r="AD41" s="12"/>
      <c r="AE41" s="12"/>
      <c r="AF41" s="10"/>
      <c r="AG41" s="10"/>
      <c r="AH41" s="14"/>
      <c r="AI41" s="14"/>
      <c r="AJ41" s="10"/>
      <c r="AK41" s="10"/>
    </row>
    <row r="42" spans="1:38" s="8" customFormat="1" ht="33.75" customHeight="1" x14ac:dyDescent="0.2">
      <c r="A42" s="164" t="s">
        <v>14</v>
      </c>
      <c r="B42" s="164"/>
      <c r="C42" s="34" t="s">
        <v>137</v>
      </c>
      <c r="D42" s="34"/>
      <c r="E42" s="34"/>
      <c r="F42" s="163">
        <f ca="1">F13</f>
        <v>350</v>
      </c>
      <c r="G42" s="163"/>
      <c r="H42" s="163"/>
      <c r="I42" s="36" t="s">
        <v>207</v>
      </c>
      <c r="J42" s="36"/>
      <c r="K42" s="36"/>
      <c r="L42" s="36"/>
      <c r="M42" s="34"/>
      <c r="N42" s="34"/>
      <c r="O42" s="163">
        <f ca="1">O13</f>
        <v>420</v>
      </c>
      <c r="P42" s="163"/>
      <c r="Q42" s="163"/>
      <c r="R42" s="36" t="s">
        <v>208</v>
      </c>
      <c r="S42" s="36"/>
      <c r="T42" s="36"/>
      <c r="U42" s="36"/>
      <c r="V42" s="36"/>
      <c r="W42" s="36"/>
      <c r="X42" s="34"/>
      <c r="Y42" s="34"/>
      <c r="Z42" s="34"/>
      <c r="AA42" s="36"/>
      <c r="AB42" s="36"/>
      <c r="AC42" s="36"/>
      <c r="AD42" s="36"/>
      <c r="AE42" s="36"/>
      <c r="AF42" s="36"/>
      <c r="AK42" s="36"/>
    </row>
    <row r="43" spans="1:38" s="8" customFormat="1" ht="33.75" customHeight="1" x14ac:dyDescent="0.2">
      <c r="A43" s="12"/>
      <c r="B43" s="12"/>
      <c r="C43" s="34" t="s">
        <v>209</v>
      </c>
      <c r="D43" s="10"/>
      <c r="E43" s="10"/>
      <c r="F43" s="10"/>
      <c r="G43" s="13"/>
      <c r="H43" s="13"/>
      <c r="I43" s="10"/>
      <c r="L43" s="10"/>
      <c r="M43" s="10"/>
      <c r="N43" s="14"/>
      <c r="O43" s="14"/>
      <c r="P43" s="13"/>
      <c r="Q43" s="13"/>
      <c r="T43" s="12"/>
      <c r="U43" s="12"/>
      <c r="V43" s="10"/>
      <c r="W43" s="10"/>
      <c r="X43" s="10"/>
      <c r="Y43" s="10"/>
      <c r="Z43" s="10"/>
      <c r="AA43" s="10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8" t="s">
        <v>230</v>
      </c>
    </row>
    <row r="44" spans="1:38" s="8" customFormat="1" ht="33.75" customHeight="1" x14ac:dyDescent="0.2">
      <c r="A44" s="12"/>
      <c r="B44" s="12"/>
      <c r="C44" s="34" t="s">
        <v>22</v>
      </c>
      <c r="D44" s="10"/>
      <c r="E44" s="10"/>
      <c r="F44" s="167">
        <v>0</v>
      </c>
      <c r="G44" s="167"/>
      <c r="H44" s="56"/>
      <c r="I44" s="56"/>
      <c r="J44" s="56"/>
      <c r="K44" s="56"/>
      <c r="L44" s="56"/>
      <c r="M44" s="56"/>
      <c r="N44" s="57"/>
      <c r="O44" s="57"/>
      <c r="P44" s="56"/>
      <c r="Q44" s="56"/>
      <c r="R44" s="56"/>
      <c r="S44" s="56"/>
      <c r="T44" s="167">
        <f ca="1">F42</f>
        <v>350</v>
      </c>
      <c r="U44" s="167"/>
      <c r="V44" s="167"/>
      <c r="W44" s="167"/>
      <c r="X44" s="167">
        <f ca="1">O42</f>
        <v>420</v>
      </c>
      <c r="Y44" s="167"/>
      <c r="Z44" s="167"/>
      <c r="AA44" s="56"/>
      <c r="AB44" s="56"/>
      <c r="AC44" s="58" t="s">
        <v>24</v>
      </c>
      <c r="AD44" s="13"/>
      <c r="AE44" s="13"/>
      <c r="AF44" s="13"/>
      <c r="AG44" s="13"/>
      <c r="AH44" s="13"/>
      <c r="AI44" s="13"/>
      <c r="AJ44" s="13"/>
      <c r="AK44" s="13"/>
      <c r="AL44" s="8" t="s">
        <v>230</v>
      </c>
    </row>
    <row r="45" spans="1:38" s="8" customFormat="1" ht="7.5" customHeight="1" x14ac:dyDescent="0.2">
      <c r="A45" s="12"/>
      <c r="B45" s="12"/>
      <c r="C45" s="34"/>
      <c r="D45" s="10"/>
      <c r="E45" s="10"/>
      <c r="F45" s="37"/>
      <c r="G45" s="38"/>
      <c r="H45" s="39"/>
      <c r="I45" s="40"/>
      <c r="J45" s="41"/>
      <c r="K45" s="41"/>
      <c r="L45" s="40"/>
      <c r="M45" s="40"/>
      <c r="N45" s="42"/>
      <c r="O45" s="42"/>
      <c r="P45" s="39"/>
      <c r="Q45" s="39"/>
      <c r="R45" s="41"/>
      <c r="S45" s="41"/>
      <c r="T45" s="43"/>
      <c r="U45" s="50"/>
      <c r="V45" s="40"/>
      <c r="W45" s="40"/>
      <c r="X45" s="53"/>
      <c r="Y45" s="40"/>
      <c r="Z45" s="40"/>
      <c r="AA45" s="44"/>
      <c r="AB45" s="17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8" s="8" customFormat="1" ht="7.5" customHeight="1" x14ac:dyDescent="0.2">
      <c r="A46" s="12"/>
      <c r="B46" s="12"/>
      <c r="C46" s="10"/>
      <c r="D46" s="10"/>
      <c r="E46" s="10"/>
      <c r="F46" s="37"/>
      <c r="G46" s="47"/>
      <c r="H46" s="45"/>
      <c r="I46" s="46"/>
      <c r="J46" s="47"/>
      <c r="K46" s="47"/>
      <c r="L46" s="47"/>
      <c r="M46" s="46"/>
      <c r="N46" s="47"/>
      <c r="O46" s="47"/>
      <c r="P46" s="47"/>
      <c r="Q46" s="47"/>
      <c r="R46" s="48"/>
      <c r="S46" s="48"/>
      <c r="T46" s="48"/>
      <c r="U46" s="51"/>
      <c r="V46" s="49"/>
      <c r="W46" s="47"/>
      <c r="X46" s="60"/>
      <c r="Y46" s="47"/>
      <c r="Z46" s="45"/>
      <c r="AA46" s="48"/>
      <c r="AB46" s="10"/>
      <c r="AC46" s="10"/>
      <c r="AD46" s="12"/>
      <c r="AE46" s="12"/>
      <c r="AF46" s="10"/>
      <c r="AG46" s="10"/>
      <c r="AH46" s="14"/>
      <c r="AI46" s="14"/>
      <c r="AJ46" s="10"/>
      <c r="AK46" s="10"/>
    </row>
    <row r="47" spans="1:38" s="8" customFormat="1" ht="7.5" customHeight="1" x14ac:dyDescent="0.2">
      <c r="A47" s="12"/>
      <c r="B47" s="12"/>
      <c r="C47" s="10"/>
      <c r="D47" s="10"/>
      <c r="E47" s="10"/>
      <c r="F47" s="37"/>
      <c r="G47" s="10"/>
      <c r="H47" s="14"/>
      <c r="J47" s="10"/>
      <c r="K47" s="10"/>
      <c r="L47" s="10"/>
      <c r="N47" s="10"/>
      <c r="O47" s="10"/>
      <c r="P47" s="10"/>
      <c r="Q47" s="10"/>
      <c r="R47" s="13"/>
      <c r="S47" s="13"/>
      <c r="T47" s="13"/>
      <c r="U47" s="52"/>
      <c r="V47" s="12"/>
      <c r="W47" s="10"/>
      <c r="X47" s="37"/>
      <c r="Y47" s="10"/>
      <c r="Z47" s="14"/>
      <c r="AA47" s="13"/>
      <c r="AB47" s="10"/>
      <c r="AC47" s="10"/>
      <c r="AD47" s="12"/>
      <c r="AE47" s="12"/>
      <c r="AF47" s="10"/>
      <c r="AG47" s="10"/>
      <c r="AH47" s="14"/>
      <c r="AI47" s="14"/>
      <c r="AJ47" s="10"/>
      <c r="AK47" s="10"/>
    </row>
    <row r="48" spans="1:38" s="8" customFormat="1" ht="14.25" customHeight="1" x14ac:dyDescent="0.2">
      <c r="A48" s="32"/>
      <c r="B48" s="32"/>
      <c r="C48" s="13"/>
      <c r="D48" s="13"/>
      <c r="E48" s="13"/>
      <c r="F48" s="130">
        <v>0</v>
      </c>
      <c r="G48" s="130"/>
      <c r="H48" s="23"/>
      <c r="I48" s="22" t="s">
        <v>230</v>
      </c>
      <c r="J48" s="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130">
        <v>1</v>
      </c>
      <c r="V48" s="130"/>
      <c r="W48" s="23"/>
      <c r="X48" s="130" t="s">
        <v>258</v>
      </c>
      <c r="Y48" s="130"/>
      <c r="Z48" s="23"/>
      <c r="AA48" s="23"/>
      <c r="AB48" s="23"/>
      <c r="AC48" s="59" t="s">
        <v>25</v>
      </c>
    </row>
    <row r="49" spans="1:38" s="8" customFormat="1" ht="33.75" customHeight="1" x14ac:dyDescent="0.2">
      <c r="A49" s="32"/>
      <c r="B49" s="3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V49" s="13"/>
      <c r="W49" s="13"/>
      <c r="X49" s="13"/>
      <c r="Y49" s="13"/>
      <c r="Z49" s="13"/>
      <c r="AA49" s="13"/>
      <c r="AB49" s="13"/>
    </row>
    <row r="50" spans="1:38" s="8" customFormat="1" ht="33.75" customHeight="1" x14ac:dyDescent="0.2">
      <c r="A50" s="12"/>
      <c r="B50" s="12"/>
      <c r="C50" s="10" t="s">
        <v>6</v>
      </c>
      <c r="D50" s="10"/>
      <c r="E50" s="10"/>
      <c r="F50" s="130">
        <f ca="1">O42</f>
        <v>420</v>
      </c>
      <c r="G50" s="130"/>
      <c r="H50" s="130"/>
      <c r="I50" s="130" t="s">
        <v>172</v>
      </c>
      <c r="J50" s="130"/>
      <c r="K50" s="130">
        <f ca="1">F42</f>
        <v>350</v>
      </c>
      <c r="L50" s="130"/>
      <c r="M50" s="130"/>
      <c r="N50" s="130" t="s">
        <v>11</v>
      </c>
      <c r="O50" s="130"/>
      <c r="P50" s="130">
        <f ca="1">F50/K50</f>
        <v>1.2</v>
      </c>
      <c r="Q50" s="130"/>
      <c r="R50" s="130"/>
      <c r="T50" s="12"/>
      <c r="U50" s="12"/>
      <c r="V50" s="10"/>
      <c r="W50" s="10"/>
      <c r="X50" s="10"/>
      <c r="Y50" s="10"/>
      <c r="Z50" s="10"/>
      <c r="AA50" s="10"/>
      <c r="AB50" s="13"/>
      <c r="AC50" s="13"/>
      <c r="AD50" s="13"/>
      <c r="AE50" s="18"/>
      <c r="AF50" s="131">
        <f ca="1">P50*100</f>
        <v>120</v>
      </c>
      <c r="AG50" s="131"/>
      <c r="AH50" s="131"/>
      <c r="AI50" s="21" t="s">
        <v>243</v>
      </c>
      <c r="AJ50" s="19"/>
      <c r="AK50" s="20"/>
    </row>
    <row r="51" spans="1:38" s="8" customFormat="1" ht="15" customHeight="1" x14ac:dyDescent="0.2">
      <c r="A51" s="12"/>
      <c r="B51" s="12"/>
      <c r="C51" s="10"/>
      <c r="D51" s="10"/>
      <c r="E51" s="10"/>
      <c r="F51" s="10"/>
      <c r="G51" s="10"/>
      <c r="H51" s="14"/>
      <c r="J51" s="10"/>
      <c r="K51" s="10"/>
      <c r="L51" s="10"/>
      <c r="N51" s="10"/>
      <c r="O51" s="10"/>
      <c r="P51" s="10"/>
      <c r="Q51" s="10"/>
      <c r="R51" s="13"/>
      <c r="S51" s="13"/>
      <c r="T51" s="13"/>
      <c r="U51" s="12"/>
      <c r="V51" s="12"/>
      <c r="W51" s="10"/>
      <c r="X51" s="10"/>
      <c r="Y51" s="10"/>
      <c r="Z51" s="14"/>
      <c r="AA51" s="13"/>
      <c r="AB51" s="10"/>
      <c r="AC51" s="10"/>
      <c r="AD51" s="12"/>
      <c r="AE51" s="12"/>
      <c r="AF51" s="10"/>
      <c r="AG51" s="10"/>
      <c r="AH51" s="14"/>
      <c r="AI51" s="14"/>
      <c r="AJ51" s="10"/>
      <c r="AK51" s="10"/>
    </row>
    <row r="52" spans="1:38" s="8" customFormat="1" ht="33.75" customHeight="1" x14ac:dyDescent="0.2">
      <c r="A52" s="12" t="s">
        <v>15</v>
      </c>
      <c r="B52" s="12"/>
      <c r="C52" s="163">
        <f ca="1">C21</f>
        <v>150</v>
      </c>
      <c r="D52" s="163"/>
      <c r="E52" s="163"/>
      <c r="F52" s="34" t="s">
        <v>210</v>
      </c>
      <c r="G52" s="13"/>
      <c r="H52" s="13"/>
      <c r="I52" s="10"/>
      <c r="L52" s="10"/>
      <c r="M52" s="10"/>
      <c r="N52" s="166">
        <f ca="1">C52*0.08</f>
        <v>12</v>
      </c>
      <c r="O52" s="166"/>
      <c r="P52" s="36" t="s">
        <v>211</v>
      </c>
      <c r="Q52" s="13"/>
      <c r="T52" s="12"/>
      <c r="U52" s="12"/>
      <c r="V52" s="10"/>
      <c r="W52" s="10"/>
      <c r="X52" s="10"/>
      <c r="Y52" s="10"/>
      <c r="Z52" s="10"/>
      <c r="AA52" s="10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8" t="s">
        <v>30</v>
      </c>
    </row>
    <row r="53" spans="1:38" s="8" customFormat="1" ht="33.75" customHeight="1" x14ac:dyDescent="0.2">
      <c r="A53" s="12"/>
      <c r="B53" s="12"/>
      <c r="C53" s="34" t="s">
        <v>22</v>
      </c>
      <c r="D53" s="10"/>
      <c r="E53" s="10"/>
      <c r="F53" s="167">
        <v>0</v>
      </c>
      <c r="G53" s="167"/>
      <c r="H53" s="169">
        <f ca="1">N52</f>
        <v>12</v>
      </c>
      <c r="I53" s="169"/>
      <c r="J53" s="169"/>
      <c r="K53" s="56"/>
      <c r="L53" s="56"/>
      <c r="M53" s="56"/>
      <c r="N53" s="57"/>
      <c r="O53" s="57"/>
      <c r="P53" s="56"/>
      <c r="Q53" s="56"/>
      <c r="R53" s="56"/>
      <c r="S53" s="56"/>
      <c r="T53" s="167">
        <f ca="1">C52</f>
        <v>150</v>
      </c>
      <c r="U53" s="167"/>
      <c r="V53" s="167"/>
      <c r="W53" s="167"/>
      <c r="X53" s="56"/>
      <c r="Y53" s="58" t="s">
        <v>32</v>
      </c>
      <c r="Z53" s="56"/>
      <c r="AA53" s="56"/>
      <c r="AB53" s="56"/>
      <c r="AC53" s="56"/>
      <c r="AD53" s="13"/>
      <c r="AE53" s="13"/>
      <c r="AF53" s="13"/>
      <c r="AG53" s="13"/>
      <c r="AH53" s="13"/>
      <c r="AI53" s="13"/>
      <c r="AJ53" s="13"/>
      <c r="AK53" s="13"/>
      <c r="AL53" s="8" t="s">
        <v>30</v>
      </c>
    </row>
    <row r="54" spans="1:38" s="8" customFormat="1" ht="7.5" customHeight="1" x14ac:dyDescent="0.2">
      <c r="A54" s="12"/>
      <c r="B54" s="12"/>
      <c r="C54" s="34"/>
      <c r="D54" s="10"/>
      <c r="E54" s="10"/>
      <c r="F54" s="37"/>
      <c r="G54" s="38"/>
      <c r="H54" s="61"/>
      <c r="I54" s="64"/>
      <c r="J54" s="41"/>
      <c r="K54" s="41"/>
      <c r="L54" s="40"/>
      <c r="M54" s="40"/>
      <c r="N54" s="42"/>
      <c r="O54" s="42"/>
      <c r="P54" s="39"/>
      <c r="Q54" s="39"/>
      <c r="R54" s="41"/>
      <c r="S54" s="41"/>
      <c r="T54" s="43"/>
      <c r="U54" s="50"/>
      <c r="V54" s="40"/>
      <c r="W54" s="40"/>
      <c r="X54" s="40"/>
      <c r="Y54" s="40"/>
      <c r="Z54" s="40"/>
      <c r="AA54" s="44"/>
      <c r="AB54" s="17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8" s="8" customFormat="1" ht="7.5" customHeight="1" x14ac:dyDescent="0.2">
      <c r="A55" s="12"/>
      <c r="B55" s="12"/>
      <c r="C55" s="10"/>
      <c r="D55" s="10"/>
      <c r="E55" s="10"/>
      <c r="F55" s="37"/>
      <c r="G55" s="47"/>
      <c r="H55" s="62"/>
      <c r="I55" s="65"/>
      <c r="J55" s="47"/>
      <c r="K55" s="47"/>
      <c r="L55" s="47"/>
      <c r="M55" s="46"/>
      <c r="N55" s="47"/>
      <c r="O55" s="47"/>
      <c r="P55" s="47"/>
      <c r="Q55" s="47"/>
      <c r="R55" s="48"/>
      <c r="S55" s="48"/>
      <c r="T55" s="48"/>
      <c r="U55" s="51"/>
      <c r="V55" s="49"/>
      <c r="W55" s="47"/>
      <c r="X55" s="47"/>
      <c r="Y55" s="47"/>
      <c r="Z55" s="45"/>
      <c r="AA55" s="48"/>
      <c r="AB55" s="10"/>
      <c r="AC55" s="10"/>
      <c r="AD55" s="12"/>
      <c r="AE55" s="12"/>
      <c r="AF55" s="10"/>
      <c r="AG55" s="10"/>
      <c r="AH55" s="14"/>
      <c r="AI55" s="14"/>
      <c r="AJ55" s="10"/>
      <c r="AK55" s="10"/>
    </row>
    <row r="56" spans="1:38" s="8" customFormat="1" ht="7.5" customHeight="1" x14ac:dyDescent="0.2">
      <c r="A56" s="12"/>
      <c r="B56" s="12"/>
      <c r="C56" s="10"/>
      <c r="D56" s="10"/>
      <c r="E56" s="10"/>
      <c r="F56" s="37"/>
      <c r="G56" s="10"/>
      <c r="H56" s="63"/>
      <c r="I56" s="66"/>
      <c r="J56" s="10"/>
      <c r="K56" s="10"/>
      <c r="L56" s="10"/>
      <c r="N56" s="10"/>
      <c r="O56" s="10"/>
      <c r="P56" s="10"/>
      <c r="Q56" s="10"/>
      <c r="R56" s="13"/>
      <c r="S56" s="13"/>
      <c r="T56" s="13"/>
      <c r="U56" s="52"/>
      <c r="V56" s="12"/>
      <c r="W56" s="10"/>
      <c r="X56" s="10"/>
      <c r="Y56" s="10"/>
      <c r="Z56" s="14"/>
      <c r="AA56" s="13"/>
      <c r="AB56" s="10"/>
      <c r="AC56" s="10"/>
      <c r="AD56" s="12"/>
      <c r="AE56" s="12"/>
      <c r="AF56" s="10"/>
      <c r="AG56" s="10"/>
      <c r="AH56" s="14"/>
      <c r="AI56" s="14"/>
      <c r="AJ56" s="10"/>
      <c r="AK56" s="10"/>
    </row>
    <row r="57" spans="1:38" s="8" customFormat="1" ht="14.25" customHeight="1" x14ac:dyDescent="0.2">
      <c r="A57" s="32"/>
      <c r="B57" s="32"/>
      <c r="C57" s="13"/>
      <c r="D57" s="13"/>
      <c r="E57" s="13"/>
      <c r="F57" s="130">
        <v>0</v>
      </c>
      <c r="G57" s="130"/>
      <c r="H57" s="130" t="s">
        <v>66</v>
      </c>
      <c r="I57" s="130"/>
      <c r="J57" s="22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130">
        <v>1</v>
      </c>
      <c r="V57" s="130"/>
      <c r="W57" s="23"/>
      <c r="X57" s="23"/>
      <c r="Y57" s="59" t="s">
        <v>25</v>
      </c>
      <c r="Z57" s="23"/>
      <c r="AA57" s="23"/>
      <c r="AB57" s="23"/>
      <c r="AC57" s="23"/>
    </row>
    <row r="58" spans="1:38" s="8" customFormat="1" ht="33.75" customHeight="1" x14ac:dyDescent="0.2">
      <c r="A58" s="12"/>
      <c r="B58" s="12"/>
      <c r="C58" s="34"/>
      <c r="D58" s="10"/>
      <c r="E58" s="10"/>
      <c r="F58" s="10"/>
      <c r="G58" s="13"/>
      <c r="H58" s="13"/>
      <c r="I58" s="10"/>
      <c r="L58" s="10"/>
      <c r="M58" s="10"/>
      <c r="N58" s="14"/>
      <c r="O58" s="14"/>
      <c r="P58" s="13"/>
      <c r="Q58" s="13"/>
      <c r="T58" s="12"/>
      <c r="U58" s="12"/>
      <c r="V58" s="10"/>
      <c r="W58" s="10"/>
      <c r="X58" s="10"/>
      <c r="Y58" s="10"/>
      <c r="Z58" s="10"/>
      <c r="AA58" s="17"/>
      <c r="AB58" s="17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8" s="8" customFormat="1" ht="33.75" customHeight="1" x14ac:dyDescent="0.2">
      <c r="A59" s="12"/>
      <c r="B59" s="12"/>
      <c r="C59" s="10" t="s">
        <v>6</v>
      </c>
      <c r="D59" s="10"/>
      <c r="E59" s="10"/>
      <c r="F59" s="168">
        <f ca="1">N52</f>
        <v>12</v>
      </c>
      <c r="G59" s="130"/>
      <c r="H59" s="130"/>
      <c r="I59" s="130" t="s">
        <v>172</v>
      </c>
      <c r="J59" s="130"/>
      <c r="K59" s="130">
        <f ca="1">C52</f>
        <v>150</v>
      </c>
      <c r="L59" s="130"/>
      <c r="M59" s="130"/>
      <c r="N59" s="130" t="s">
        <v>11</v>
      </c>
      <c r="O59" s="130"/>
      <c r="P59" s="130">
        <f ca="1">F59/K59</f>
        <v>0.08</v>
      </c>
      <c r="Q59" s="130"/>
      <c r="R59" s="130"/>
      <c r="T59" s="12"/>
      <c r="U59" s="12"/>
      <c r="V59" s="10"/>
      <c r="W59" s="10"/>
      <c r="X59" s="10"/>
      <c r="Y59" s="10"/>
      <c r="Z59" s="10"/>
      <c r="AA59" s="10"/>
      <c r="AB59" s="13"/>
      <c r="AC59" s="13"/>
      <c r="AD59" s="13"/>
      <c r="AE59" s="18"/>
      <c r="AF59" s="131">
        <f ca="1">P59*100</f>
        <v>8</v>
      </c>
      <c r="AG59" s="131"/>
      <c r="AH59" s="131"/>
      <c r="AI59" s="21" t="s">
        <v>243</v>
      </c>
      <c r="AJ59" s="19"/>
      <c r="AK59" s="20"/>
    </row>
    <row r="60" spans="1:38" s="8" customFormat="1" x14ac:dyDescent="0.2"/>
    <row r="61" spans="1:38" s="8" customFormat="1" x14ac:dyDescent="0.2"/>
    <row r="62" spans="1:38" s="8" customFormat="1" x14ac:dyDescent="0.2"/>
    <row r="63" spans="1:38" s="8" customFormat="1" x14ac:dyDescent="0.2"/>
    <row r="64" spans="1:38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37" s="8" customFormat="1" x14ac:dyDescent="0.2"/>
    <row r="82" spans="1:37" s="8" customFormat="1" x14ac:dyDescent="0.2"/>
    <row r="83" spans="1:37" s="8" customFormat="1" x14ac:dyDescent="0.2"/>
    <row r="84" spans="1:37" s="8" customFormat="1" x14ac:dyDescent="0.2"/>
    <row r="85" spans="1:37" s="8" customFormat="1" x14ac:dyDescent="0.2"/>
    <row r="86" spans="1:37" s="8" customFormat="1" x14ac:dyDescent="0.2"/>
    <row r="87" spans="1:37" s="8" customFormat="1" x14ac:dyDescent="0.2"/>
    <row r="88" spans="1:37" s="8" customFormat="1" x14ac:dyDescent="0.2"/>
    <row r="89" spans="1:37" s="8" customFormat="1" x14ac:dyDescent="0.2"/>
    <row r="90" spans="1:37" s="8" customFormat="1" x14ac:dyDescent="0.2"/>
    <row r="91" spans="1:37" s="8" customFormat="1" x14ac:dyDescent="0.2"/>
    <row r="92" spans="1:37" s="8" customFormat="1" x14ac:dyDescent="0.2"/>
    <row r="93" spans="1:3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</sheetData>
  <mergeCells count="56">
    <mergeCell ref="F53:G53"/>
    <mergeCell ref="T53:W53"/>
    <mergeCell ref="H53:J53"/>
    <mergeCell ref="F57:G57"/>
    <mergeCell ref="U57:V57"/>
    <mergeCell ref="H57:I57"/>
    <mergeCell ref="T34:W34"/>
    <mergeCell ref="H34:K34"/>
    <mergeCell ref="T44:W44"/>
    <mergeCell ref="F48:G48"/>
    <mergeCell ref="U48:V48"/>
    <mergeCell ref="F44:G44"/>
    <mergeCell ref="F38:G38"/>
    <mergeCell ref="I38:J38"/>
    <mergeCell ref="U38:V38"/>
    <mergeCell ref="K40:M40"/>
    <mergeCell ref="AF59:AH59"/>
    <mergeCell ref="F59:H59"/>
    <mergeCell ref="I59:J59"/>
    <mergeCell ref="K59:M59"/>
    <mergeCell ref="N59:O59"/>
    <mergeCell ref="P59:R59"/>
    <mergeCell ref="P50:R50"/>
    <mergeCell ref="AF50:AH50"/>
    <mergeCell ref="P40:R40"/>
    <mergeCell ref="AF40:AH40"/>
    <mergeCell ref="X48:Y48"/>
    <mergeCell ref="X44:Z44"/>
    <mergeCell ref="C52:E52"/>
    <mergeCell ref="N52:O52"/>
    <mergeCell ref="F50:H50"/>
    <mergeCell ref="I50:J50"/>
    <mergeCell ref="K50:M50"/>
    <mergeCell ref="N50:O50"/>
    <mergeCell ref="N32:P32"/>
    <mergeCell ref="C33:E33"/>
    <mergeCell ref="A42:B42"/>
    <mergeCell ref="F42:H42"/>
    <mergeCell ref="O42:Q42"/>
    <mergeCell ref="F40:H40"/>
    <mergeCell ref="I40:J40"/>
    <mergeCell ref="N40:O40"/>
    <mergeCell ref="F34:G34"/>
    <mergeCell ref="AI28:AJ28"/>
    <mergeCell ref="J2:K2"/>
    <mergeCell ref="N5:P5"/>
    <mergeCell ref="AE11:AK11"/>
    <mergeCell ref="O13:Q13"/>
    <mergeCell ref="AE19:AK19"/>
    <mergeCell ref="N21:O21"/>
    <mergeCell ref="AE26:AK26"/>
    <mergeCell ref="C6:E6"/>
    <mergeCell ref="A13:B13"/>
    <mergeCell ref="F13:H13"/>
    <mergeCell ref="C21:E21"/>
    <mergeCell ref="AI1:AJ1"/>
  </mergeCells>
  <phoneticPr fontId="3"/>
  <pageMargins left="0.98425196850393704" right="0.39370078740157483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1">
    <tabColor indexed="10"/>
  </sheetPr>
  <dimension ref="A1:AL103"/>
  <sheetViews>
    <sheetView topLeftCell="A37" workbookViewId="0">
      <selection activeCell="Q44" sqref="Q44"/>
    </sheetView>
  </sheetViews>
  <sheetFormatPr defaultRowHeight="17.25" x14ac:dyDescent="0.2"/>
  <cols>
    <col min="1" max="36" width="1.69921875" customWidth="1"/>
    <col min="37" max="37" width="5.796875" customWidth="1"/>
  </cols>
  <sheetData>
    <row r="1" spans="1:38" ht="24.95" customHeight="1" x14ac:dyDescent="0.2">
      <c r="D1" s="1" t="s">
        <v>212</v>
      </c>
      <c r="AG1" s="2" t="s">
        <v>0</v>
      </c>
      <c r="AH1" s="2"/>
      <c r="AI1" s="126">
        <v>14</v>
      </c>
      <c r="AJ1" s="126"/>
    </row>
    <row r="2" spans="1:38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8" ht="22.5" customHeight="1" x14ac:dyDescent="0.2">
      <c r="A4" s="29" t="s">
        <v>18</v>
      </c>
      <c r="Q4" s="7"/>
      <c r="R4" s="8"/>
      <c r="S4" s="8"/>
      <c r="T4" s="8"/>
      <c r="U4" s="8"/>
      <c r="V4" s="8"/>
      <c r="W4" s="8"/>
      <c r="X4" s="8"/>
      <c r="Y4" s="30" t="s">
        <v>21</v>
      </c>
      <c r="AA4" s="30"/>
      <c r="AB4" s="30"/>
      <c r="AD4" s="30"/>
      <c r="AE4" s="30"/>
      <c r="AF4" s="30"/>
      <c r="AG4" s="31"/>
      <c r="AH4" s="31"/>
      <c r="AI4" s="31"/>
      <c r="AJ4" s="31"/>
    </row>
    <row r="5" spans="1:38" s="8" customFormat="1" ht="33.75" customHeight="1" x14ac:dyDescent="0.2">
      <c r="A5" s="12" t="s">
        <v>9</v>
      </c>
      <c r="B5" s="12"/>
      <c r="C5" s="34" t="s">
        <v>213</v>
      </c>
      <c r="D5" s="34"/>
      <c r="E5" s="34"/>
      <c r="F5" s="34"/>
      <c r="G5" s="34"/>
      <c r="H5" s="35"/>
      <c r="I5" s="36"/>
      <c r="J5" s="34"/>
      <c r="K5" s="34"/>
      <c r="L5" s="34"/>
      <c r="M5" s="36"/>
      <c r="N5" s="163">
        <f ca="1">INT(RAND()*(10-3)+3)*100</f>
        <v>600</v>
      </c>
      <c r="O5" s="163"/>
      <c r="P5" s="163"/>
      <c r="Q5" s="36" t="s">
        <v>141</v>
      </c>
      <c r="R5" s="34"/>
      <c r="S5" s="34"/>
      <c r="U5" s="34"/>
      <c r="V5" s="34"/>
      <c r="W5" s="34"/>
      <c r="X5" s="34"/>
      <c r="Y5" s="34"/>
      <c r="Z5" s="35"/>
      <c r="AA5" s="36"/>
      <c r="AB5" s="34"/>
      <c r="AC5" s="165">
        <f ca="1">INT(RAND()*(7-3)+3)*10+5</f>
        <v>45</v>
      </c>
      <c r="AD5" s="165"/>
      <c r="AE5" s="34" t="s">
        <v>142</v>
      </c>
      <c r="AF5" s="34"/>
      <c r="AG5" s="34"/>
      <c r="AH5" s="35"/>
      <c r="AI5" s="35"/>
      <c r="AJ5" s="34"/>
      <c r="AK5" s="34"/>
      <c r="AL5" s="36"/>
    </row>
    <row r="6" spans="1:38" s="8" customFormat="1" ht="33.75" customHeight="1" x14ac:dyDescent="0.2">
      <c r="A6" s="32"/>
      <c r="B6" s="32"/>
      <c r="C6" s="34" t="s">
        <v>143</v>
      </c>
      <c r="D6" s="34"/>
      <c r="E6" s="3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K6" s="36"/>
      <c r="AL6" s="36" t="s">
        <v>30</v>
      </c>
    </row>
    <row r="7" spans="1:38" s="8" customFormat="1" ht="33.75" customHeight="1" x14ac:dyDescent="0.2">
      <c r="A7" s="12"/>
      <c r="B7" s="12"/>
      <c r="C7" s="34" t="s">
        <v>22</v>
      </c>
      <c r="D7" s="10"/>
      <c r="E7" s="10"/>
      <c r="F7" s="10"/>
      <c r="G7" s="13"/>
      <c r="H7" s="13"/>
      <c r="I7" s="10"/>
      <c r="L7" s="10"/>
      <c r="M7" s="10"/>
      <c r="N7" s="14"/>
      <c r="O7" s="14"/>
      <c r="P7" s="13"/>
      <c r="Q7" s="13"/>
      <c r="T7" s="12"/>
      <c r="U7" s="12"/>
      <c r="V7" s="10"/>
      <c r="W7" s="10"/>
      <c r="X7" s="10"/>
      <c r="Y7" s="10"/>
      <c r="Z7" s="10"/>
      <c r="AA7" s="17"/>
      <c r="AB7" s="17"/>
      <c r="AC7" s="13"/>
      <c r="AD7" s="13"/>
      <c r="AE7" s="13"/>
      <c r="AF7" s="13"/>
      <c r="AG7" s="13"/>
      <c r="AH7" s="13"/>
      <c r="AI7" s="13"/>
      <c r="AJ7" s="13"/>
      <c r="AK7" s="13"/>
      <c r="AL7" s="8" t="s">
        <v>30</v>
      </c>
    </row>
    <row r="8" spans="1:38" s="8" customFormat="1" ht="33.75" customHeight="1" x14ac:dyDescent="0.2">
      <c r="A8" s="12"/>
      <c r="B8" s="12"/>
      <c r="C8" s="10"/>
      <c r="D8" s="10"/>
      <c r="E8" s="10"/>
      <c r="F8" s="10"/>
      <c r="G8" s="10"/>
      <c r="H8" s="14"/>
      <c r="J8" s="10"/>
      <c r="K8" s="10"/>
      <c r="L8" s="10"/>
      <c r="N8" s="10"/>
      <c r="O8" s="10"/>
      <c r="P8" s="10"/>
      <c r="Q8" s="10"/>
      <c r="R8" s="13"/>
      <c r="S8" s="13"/>
      <c r="T8" s="13"/>
      <c r="U8" s="12"/>
      <c r="V8" s="12"/>
      <c r="W8" s="10"/>
      <c r="X8" s="10"/>
      <c r="Y8" s="10"/>
      <c r="Z8" s="14"/>
      <c r="AA8" s="13"/>
      <c r="AB8" s="10"/>
      <c r="AC8" s="10"/>
      <c r="AD8" s="12"/>
      <c r="AE8" s="12"/>
      <c r="AF8" s="10"/>
      <c r="AG8" s="10"/>
      <c r="AH8" s="14"/>
      <c r="AI8" s="14"/>
      <c r="AJ8" s="10"/>
      <c r="AK8" s="10"/>
    </row>
    <row r="9" spans="1:38" s="8" customFormat="1" ht="33.75" customHeight="1" x14ac:dyDescent="0.2">
      <c r="A9" s="12"/>
      <c r="B9" s="12"/>
      <c r="C9" s="10"/>
      <c r="D9" s="10"/>
      <c r="E9" s="10"/>
      <c r="F9" s="10"/>
      <c r="G9" s="10"/>
      <c r="H9" s="14"/>
      <c r="J9" s="10"/>
      <c r="K9" s="10"/>
      <c r="L9" s="10"/>
      <c r="N9" s="10"/>
      <c r="O9" s="10"/>
      <c r="P9" s="10"/>
      <c r="Q9" s="10"/>
      <c r="R9" s="13"/>
      <c r="S9" s="13"/>
      <c r="T9" s="13"/>
      <c r="U9" s="12"/>
      <c r="V9" s="12"/>
      <c r="W9" s="10"/>
      <c r="X9" s="10"/>
      <c r="Y9" s="10"/>
      <c r="Z9" s="14"/>
      <c r="AA9" s="13"/>
      <c r="AB9" s="10"/>
      <c r="AC9" s="10"/>
      <c r="AD9" s="12"/>
      <c r="AE9" s="12"/>
      <c r="AF9" s="10"/>
      <c r="AG9" s="10"/>
      <c r="AH9" s="14"/>
      <c r="AI9" s="14"/>
      <c r="AJ9" s="10"/>
      <c r="AK9" s="10"/>
    </row>
    <row r="10" spans="1:38" s="8" customFormat="1" ht="33.75" customHeight="1" x14ac:dyDescent="0.2">
      <c r="A10" s="32"/>
      <c r="B10" s="3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V10" s="13"/>
      <c r="W10" s="13"/>
      <c r="X10" s="13"/>
      <c r="Y10" s="13"/>
      <c r="Z10" s="13"/>
      <c r="AA10" s="13"/>
      <c r="AB10" s="13"/>
    </row>
    <row r="11" spans="1:38" s="8" customFormat="1" ht="33.75" customHeight="1" x14ac:dyDescent="0.2">
      <c r="A11" s="12"/>
      <c r="B11" s="12"/>
      <c r="C11" s="10" t="s">
        <v>6</v>
      </c>
      <c r="D11" s="10"/>
      <c r="E11" s="10"/>
      <c r="F11" s="10"/>
      <c r="G11" s="13"/>
      <c r="H11" s="13"/>
      <c r="I11" s="10"/>
      <c r="L11" s="10"/>
      <c r="M11" s="10"/>
      <c r="N11" s="14"/>
      <c r="O11" s="14"/>
      <c r="P11" s="13"/>
      <c r="Q11" s="13"/>
      <c r="T11" s="12"/>
      <c r="U11" s="12"/>
      <c r="V11" s="10"/>
      <c r="W11" s="10"/>
      <c r="X11" s="10"/>
      <c r="Y11" s="10"/>
      <c r="Z11" s="10"/>
      <c r="AA11" s="10"/>
      <c r="AB11" s="13"/>
      <c r="AC11" s="13"/>
      <c r="AD11" s="13"/>
      <c r="AE11" s="150"/>
      <c r="AF11" s="151"/>
      <c r="AG11" s="151"/>
      <c r="AH11" s="151"/>
      <c r="AI11" s="151"/>
      <c r="AJ11" s="151"/>
      <c r="AK11" s="152"/>
    </row>
    <row r="12" spans="1:38" s="8" customFormat="1" ht="15" customHeight="1" x14ac:dyDescent="0.2">
      <c r="A12" s="12"/>
      <c r="B12" s="12"/>
      <c r="C12" s="10"/>
      <c r="D12" s="10"/>
      <c r="E12" s="10"/>
      <c r="F12" s="10"/>
      <c r="G12" s="10"/>
      <c r="H12" s="14"/>
      <c r="J12" s="10"/>
      <c r="K12" s="10"/>
      <c r="L12" s="10"/>
      <c r="N12" s="10"/>
      <c r="O12" s="10"/>
      <c r="P12" s="10"/>
      <c r="Q12" s="10"/>
      <c r="R12" s="13"/>
      <c r="S12" s="13"/>
      <c r="T12" s="13"/>
      <c r="U12" s="12"/>
      <c r="V12" s="12"/>
      <c r="W12" s="10"/>
      <c r="X12" s="10"/>
      <c r="Y12" s="10"/>
      <c r="Z12" s="14"/>
      <c r="AA12" s="13"/>
      <c r="AB12" s="10"/>
      <c r="AC12" s="10"/>
      <c r="AD12" s="12"/>
      <c r="AE12" s="12"/>
      <c r="AF12" s="10"/>
      <c r="AG12" s="10"/>
      <c r="AH12" s="14"/>
      <c r="AI12" s="14"/>
      <c r="AJ12" s="10"/>
      <c r="AK12" s="10"/>
    </row>
    <row r="13" spans="1:38" s="8" customFormat="1" ht="33.75" customHeight="1" x14ac:dyDescent="0.2">
      <c r="A13" s="164" t="s">
        <v>14</v>
      </c>
      <c r="B13" s="164"/>
      <c r="C13" s="34" t="s">
        <v>137</v>
      </c>
      <c r="D13" s="34"/>
      <c r="E13" s="34"/>
      <c r="F13" s="165">
        <f ca="1">INT(RAND()*(8-3)+3)*10</f>
        <v>60</v>
      </c>
      <c r="G13" s="165"/>
      <c r="H13" s="165"/>
      <c r="I13" s="36" t="s">
        <v>138</v>
      </c>
      <c r="J13" s="36"/>
      <c r="K13" s="36"/>
      <c r="L13" s="36"/>
      <c r="M13" s="34"/>
      <c r="N13" s="34"/>
      <c r="O13" s="165">
        <f ca="1">INT(RAND()*(5-1)+1)*10+100</f>
        <v>120</v>
      </c>
      <c r="P13" s="165"/>
      <c r="Q13" s="165"/>
      <c r="R13" s="36" t="s">
        <v>139</v>
      </c>
      <c r="S13" s="36"/>
      <c r="T13" s="36"/>
      <c r="U13" s="36"/>
      <c r="V13" s="36"/>
      <c r="W13" s="36"/>
      <c r="X13" s="34"/>
      <c r="Y13" s="34"/>
      <c r="Z13" s="34"/>
      <c r="AA13" s="36"/>
      <c r="AB13" s="36"/>
      <c r="AC13" s="36"/>
      <c r="AD13" s="36"/>
      <c r="AE13" s="36"/>
      <c r="AF13" s="36"/>
      <c r="AK13" s="36"/>
    </row>
    <row r="14" spans="1:38" s="8" customFormat="1" ht="33.75" customHeight="1" x14ac:dyDescent="0.2">
      <c r="A14" s="12"/>
      <c r="B14" s="12"/>
      <c r="C14" s="34" t="s">
        <v>140</v>
      </c>
      <c r="D14" s="10"/>
      <c r="E14" s="10"/>
      <c r="F14" s="10"/>
      <c r="G14" s="13"/>
      <c r="H14" s="13"/>
      <c r="I14" s="10"/>
      <c r="L14" s="10"/>
      <c r="M14" s="10"/>
      <c r="N14" s="14"/>
      <c r="O14" s="14"/>
      <c r="P14" s="13"/>
      <c r="Q14" s="13"/>
      <c r="T14" s="12"/>
      <c r="U14" s="12"/>
      <c r="V14" s="10"/>
      <c r="W14" s="10"/>
      <c r="X14" s="10"/>
      <c r="Y14" s="10"/>
      <c r="Z14" s="10"/>
      <c r="AA14" s="10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8" t="s">
        <v>30</v>
      </c>
    </row>
    <row r="15" spans="1:38" s="8" customFormat="1" ht="33.75" customHeight="1" x14ac:dyDescent="0.2">
      <c r="A15" s="12"/>
      <c r="B15" s="12"/>
      <c r="C15" s="34" t="s">
        <v>22</v>
      </c>
      <c r="D15" s="10"/>
      <c r="E15" s="10"/>
      <c r="F15" s="10"/>
      <c r="G15" s="13"/>
      <c r="H15" s="13"/>
      <c r="I15" s="10"/>
      <c r="L15" s="10"/>
      <c r="M15" s="10"/>
      <c r="N15" s="14"/>
      <c r="O15" s="14"/>
      <c r="P15" s="13"/>
      <c r="Q15" s="13"/>
      <c r="T15" s="12"/>
      <c r="U15" s="12"/>
      <c r="V15" s="10"/>
      <c r="W15" s="10"/>
      <c r="X15" s="10"/>
      <c r="Y15" s="10"/>
      <c r="Z15" s="10"/>
      <c r="AA15" s="17"/>
      <c r="AB15" s="17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8" s="8" customFormat="1" ht="33.75" customHeight="1" x14ac:dyDescent="0.2">
      <c r="A16" s="12"/>
      <c r="B16" s="12"/>
      <c r="C16" s="34"/>
      <c r="D16" s="10"/>
      <c r="E16" s="10"/>
      <c r="F16" s="10"/>
      <c r="G16" s="13"/>
      <c r="H16" s="13"/>
      <c r="I16" s="10"/>
      <c r="L16" s="10"/>
      <c r="M16" s="10"/>
      <c r="N16" s="14"/>
      <c r="O16" s="14"/>
      <c r="P16" s="13"/>
      <c r="Q16" s="13"/>
      <c r="T16" s="12"/>
      <c r="U16" s="12"/>
      <c r="V16" s="10"/>
      <c r="W16" s="10"/>
      <c r="X16" s="10"/>
      <c r="Y16" s="10"/>
      <c r="Z16" s="10"/>
      <c r="AA16" s="17"/>
      <c r="AB16" s="17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8" s="8" customFormat="1" ht="33.75" customHeight="1" x14ac:dyDescent="0.2">
      <c r="A17" s="12"/>
      <c r="B17" s="12"/>
      <c r="C17" s="10"/>
      <c r="D17" s="10"/>
      <c r="E17" s="10"/>
      <c r="F17" s="10"/>
      <c r="G17" s="10"/>
      <c r="H17" s="14"/>
      <c r="J17" s="10"/>
      <c r="K17" s="10"/>
      <c r="L17" s="10"/>
      <c r="N17" s="10"/>
      <c r="O17" s="10"/>
      <c r="P17" s="10"/>
      <c r="Q17" s="10"/>
      <c r="R17" s="13"/>
      <c r="S17" s="13"/>
      <c r="T17" s="13"/>
      <c r="U17" s="12"/>
      <c r="V17" s="12"/>
      <c r="W17" s="10"/>
      <c r="X17" s="10"/>
      <c r="Y17" s="10"/>
      <c r="Z17" s="14"/>
      <c r="AA17" s="13"/>
      <c r="AB17" s="10"/>
      <c r="AC17" s="10"/>
      <c r="AD17" s="12"/>
      <c r="AE17" s="12"/>
      <c r="AF17" s="10"/>
      <c r="AG17" s="10"/>
      <c r="AH17" s="14"/>
      <c r="AI17" s="14"/>
      <c r="AJ17" s="10"/>
      <c r="AK17" s="10"/>
    </row>
    <row r="18" spans="1:38" s="8" customFormat="1" ht="33.75" customHeight="1" x14ac:dyDescent="0.2">
      <c r="A18" s="32"/>
      <c r="B18" s="3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 s="13"/>
      <c r="W18" s="13"/>
      <c r="X18" s="13"/>
      <c r="Y18" s="13"/>
      <c r="Z18" s="13"/>
      <c r="AA18" s="13"/>
      <c r="AB18" s="13"/>
    </row>
    <row r="19" spans="1:38" s="8" customFormat="1" ht="33.75" customHeight="1" x14ac:dyDescent="0.2">
      <c r="A19" s="12"/>
      <c r="B19" s="12"/>
      <c r="C19" s="10" t="s">
        <v>6</v>
      </c>
      <c r="D19" s="10"/>
      <c r="E19" s="10"/>
      <c r="F19" s="10"/>
      <c r="G19" s="13"/>
      <c r="H19" s="13"/>
      <c r="I19" s="10"/>
      <c r="L19" s="10"/>
      <c r="M19" s="10"/>
      <c r="N19" s="14"/>
      <c r="O19" s="14"/>
      <c r="P19" s="13"/>
      <c r="Q19" s="13"/>
      <c r="T19" s="12"/>
      <c r="U19" s="12"/>
      <c r="V19" s="10"/>
      <c r="W19" s="10"/>
      <c r="X19" s="10"/>
      <c r="Y19" s="10"/>
      <c r="Z19" s="10"/>
      <c r="AA19" s="10"/>
      <c r="AB19" s="13"/>
      <c r="AC19" s="13"/>
      <c r="AD19" s="13"/>
      <c r="AE19" s="150"/>
      <c r="AF19" s="151"/>
      <c r="AG19" s="151"/>
      <c r="AH19" s="151"/>
      <c r="AI19" s="151"/>
      <c r="AJ19" s="151"/>
      <c r="AK19" s="152"/>
    </row>
    <row r="20" spans="1:38" s="8" customFormat="1" ht="15" customHeight="1" x14ac:dyDescent="0.2">
      <c r="A20" s="12"/>
      <c r="B20" s="12"/>
      <c r="C20" s="10"/>
      <c r="D20" s="10"/>
      <c r="E20" s="10"/>
      <c r="F20" s="10"/>
      <c r="G20" s="10"/>
      <c r="H20" s="14"/>
      <c r="J20" s="10"/>
      <c r="K20" s="10"/>
      <c r="L20" s="10"/>
      <c r="N20" s="10"/>
      <c r="O20" s="10"/>
      <c r="P20" s="10"/>
      <c r="Q20" s="10"/>
      <c r="R20" s="13"/>
      <c r="S20" s="13"/>
      <c r="T20" s="13"/>
      <c r="U20" s="12"/>
      <c r="V20" s="12"/>
      <c r="W20" s="10"/>
      <c r="X20" s="10"/>
      <c r="Y20" s="10"/>
      <c r="Z20" s="14"/>
      <c r="AA20" s="13"/>
      <c r="AB20" s="10"/>
      <c r="AC20" s="10"/>
      <c r="AD20" s="12"/>
      <c r="AE20" s="12"/>
      <c r="AF20" s="10"/>
      <c r="AG20" s="10"/>
      <c r="AH20" s="14"/>
      <c r="AI20" s="14"/>
      <c r="AJ20" s="10"/>
      <c r="AK20" s="10"/>
    </row>
    <row r="21" spans="1:38" s="8" customFormat="1" ht="33.75" customHeight="1" x14ac:dyDescent="0.2">
      <c r="A21" s="12" t="s">
        <v>15</v>
      </c>
      <c r="B21" s="12"/>
      <c r="C21" s="165">
        <f ca="1">INT(RAND()*(9-3)+3)</f>
        <v>4</v>
      </c>
      <c r="D21" s="165"/>
      <c r="E21" s="165"/>
      <c r="F21" s="34" t="s">
        <v>214</v>
      </c>
      <c r="G21" s="13"/>
      <c r="H21" s="13"/>
      <c r="I21" s="10"/>
      <c r="K21" s="171">
        <f ca="1">INT(RAND()*(8-3)+3)*100</f>
        <v>600</v>
      </c>
      <c r="L21" s="171"/>
      <c r="M21" s="171"/>
      <c r="N21" s="35" t="s">
        <v>215</v>
      </c>
      <c r="O21" s="35"/>
      <c r="P21" s="36"/>
      <c r="Q21" s="13"/>
      <c r="T21" s="12"/>
      <c r="U21" s="12"/>
      <c r="V21" s="10"/>
      <c r="W21" s="10"/>
      <c r="X21" s="10"/>
      <c r="Y21" s="10"/>
      <c r="Z21" s="10"/>
      <c r="AA21" s="10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8" t="s">
        <v>30</v>
      </c>
    </row>
    <row r="22" spans="1:38" s="8" customFormat="1" ht="33.75" customHeight="1" x14ac:dyDescent="0.2">
      <c r="A22" s="12"/>
      <c r="B22" s="12"/>
      <c r="C22" s="34" t="s">
        <v>22</v>
      </c>
      <c r="D22" s="10"/>
      <c r="E22" s="10"/>
      <c r="F22" s="10"/>
      <c r="G22" s="13"/>
      <c r="H22" s="13"/>
      <c r="I22" s="10"/>
      <c r="L22" s="10"/>
      <c r="M22" s="10"/>
      <c r="N22" s="14"/>
      <c r="O22" s="14"/>
      <c r="P22" s="13"/>
      <c r="Q22" s="13"/>
      <c r="T22" s="12"/>
      <c r="U22" s="12"/>
      <c r="V22" s="10"/>
      <c r="W22" s="10"/>
      <c r="X22" s="10"/>
      <c r="Y22" s="10"/>
      <c r="Z22" s="10"/>
      <c r="AA22" s="17"/>
      <c r="AB22" s="17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8" s="8" customFormat="1" ht="33.75" customHeight="1" x14ac:dyDescent="0.2">
      <c r="A23" s="12"/>
      <c r="B23" s="12"/>
      <c r="C23" s="34"/>
      <c r="D23" s="10"/>
      <c r="E23" s="10"/>
      <c r="F23" s="10"/>
      <c r="G23" s="13"/>
      <c r="H23" s="13"/>
      <c r="I23" s="10"/>
      <c r="L23" s="10"/>
      <c r="M23" s="10"/>
      <c r="N23" s="14"/>
      <c r="O23" s="14"/>
      <c r="P23" s="13"/>
      <c r="Q23" s="13"/>
      <c r="T23" s="12"/>
      <c r="U23" s="12"/>
      <c r="V23" s="10"/>
      <c r="W23" s="10"/>
      <c r="X23" s="10"/>
      <c r="Y23" s="10"/>
      <c r="Z23" s="10"/>
      <c r="AA23" s="17"/>
      <c r="AB23" s="17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8" s="8" customFormat="1" ht="33.75" customHeight="1" x14ac:dyDescent="0.2">
      <c r="A24" s="12"/>
      <c r="B24" s="12"/>
      <c r="C24" s="10"/>
      <c r="D24" s="10"/>
      <c r="E24" s="10"/>
      <c r="F24" s="10"/>
      <c r="G24" s="10"/>
      <c r="H24" s="14"/>
      <c r="J24" s="10"/>
      <c r="K24" s="10"/>
      <c r="L24" s="10"/>
      <c r="N24" s="10"/>
      <c r="O24" s="10"/>
      <c r="P24" s="10"/>
      <c r="Q24" s="10"/>
      <c r="R24" s="13"/>
      <c r="S24" s="13"/>
      <c r="T24" s="13"/>
      <c r="U24" s="12"/>
      <c r="V24" s="12"/>
      <c r="W24" s="10"/>
      <c r="X24" s="10"/>
      <c r="Y24" s="10"/>
      <c r="Z24" s="14"/>
      <c r="AA24" s="13"/>
      <c r="AB24" s="10"/>
      <c r="AC24" s="10"/>
      <c r="AD24" s="12"/>
      <c r="AE24" s="12"/>
      <c r="AF24" s="10"/>
      <c r="AG24" s="10"/>
      <c r="AH24" s="14"/>
      <c r="AI24" s="14"/>
      <c r="AJ24" s="10"/>
      <c r="AK24" s="10"/>
    </row>
    <row r="25" spans="1:38" s="8" customFormat="1" ht="33.75" customHeight="1" x14ac:dyDescent="0.2">
      <c r="A25" s="32"/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V25" s="13"/>
      <c r="W25" s="13"/>
      <c r="X25" s="13"/>
      <c r="Y25" s="13"/>
      <c r="Z25" s="13"/>
      <c r="AA25" s="13"/>
      <c r="AB25" s="13"/>
    </row>
    <row r="26" spans="1:38" s="8" customFormat="1" ht="33.75" customHeight="1" x14ac:dyDescent="0.2">
      <c r="A26" s="12"/>
      <c r="B26" s="12"/>
      <c r="C26" s="10" t="s">
        <v>6</v>
      </c>
      <c r="D26" s="10"/>
      <c r="E26" s="10"/>
      <c r="F26" s="10"/>
      <c r="G26" s="13"/>
      <c r="H26" s="13"/>
      <c r="I26" s="10"/>
      <c r="L26" s="10"/>
      <c r="M26" s="10"/>
      <c r="N26" s="14"/>
      <c r="O26" s="14"/>
      <c r="P26" s="13"/>
      <c r="Q26" s="13"/>
      <c r="T26" s="12"/>
      <c r="U26" s="12"/>
      <c r="V26" s="10"/>
      <c r="W26" s="10"/>
      <c r="X26" s="10"/>
      <c r="Y26" s="10"/>
      <c r="Z26" s="10"/>
      <c r="AA26" s="10"/>
      <c r="AB26" s="13"/>
      <c r="AC26" s="13"/>
      <c r="AD26" s="13"/>
      <c r="AE26" s="150"/>
      <c r="AF26" s="151"/>
      <c r="AG26" s="151"/>
      <c r="AH26" s="151"/>
      <c r="AI26" s="151"/>
      <c r="AJ26" s="151"/>
      <c r="AK26" s="152"/>
    </row>
    <row r="27" spans="1:38" s="8" customFormat="1" ht="19.899999999999999" customHeight="1" x14ac:dyDescent="0.2">
      <c r="A27" s="12"/>
      <c r="B27" s="12"/>
      <c r="C27" s="10"/>
      <c r="D27" s="10"/>
      <c r="E27" s="10"/>
      <c r="F27" s="10"/>
      <c r="G27" s="13"/>
      <c r="H27" s="13"/>
      <c r="I27" s="10"/>
      <c r="L27" s="10"/>
      <c r="M27" s="10"/>
      <c r="N27" s="14"/>
      <c r="O27" s="14"/>
      <c r="P27" s="13"/>
      <c r="Q27" s="13"/>
      <c r="T27" s="12"/>
      <c r="U27" s="12"/>
      <c r="V27" s="10"/>
      <c r="W27" s="10"/>
      <c r="X27" s="10"/>
      <c r="Y27" s="10"/>
      <c r="Z27" s="10"/>
      <c r="AA27" s="10"/>
      <c r="AB27" s="13"/>
      <c r="AC27" s="13"/>
      <c r="AD27" s="13"/>
      <c r="AE27" s="106"/>
      <c r="AF27" s="106"/>
      <c r="AG27" s="108"/>
      <c r="AH27" s="108"/>
      <c r="AI27" s="108"/>
      <c r="AJ27" s="108"/>
      <c r="AK27" s="106"/>
    </row>
    <row r="28" spans="1:38" ht="24.95" customHeight="1" x14ac:dyDescent="0.2">
      <c r="D28" s="1" t="str">
        <f>IF(D1="","",D1)</f>
        <v>割合⑦</v>
      </c>
      <c r="AG28" s="2" t="str">
        <f>IF(AG1="","",AG1)</f>
        <v>№</v>
      </c>
      <c r="AH28" s="2"/>
      <c r="AI28" s="126">
        <f>IF(AI1="","",AI1)</f>
        <v>14</v>
      </c>
      <c r="AJ28" s="126"/>
    </row>
    <row r="29" spans="1:38" ht="21.75" customHeight="1" x14ac:dyDescent="0.2">
      <c r="E29" s="11" t="s">
        <v>5</v>
      </c>
      <c r="F29" s="9"/>
      <c r="G29" s="9"/>
      <c r="Q29" s="15" t="str">
        <f>IF(Q2="","",Q2)</f>
        <v>名前</v>
      </c>
      <c r="R29" s="16"/>
      <c r="S29" s="16"/>
      <c r="T29" s="16"/>
      <c r="U29" s="16" t="str">
        <f>IF(U2="","",U2)</f>
        <v/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8" ht="24.95" customHeight="1" x14ac:dyDescent="0.2">
      <c r="A30" s="6"/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8" ht="22.5" customHeight="1" x14ac:dyDescent="0.2">
      <c r="A31" s="29" t="s">
        <v>18</v>
      </c>
      <c r="Q31" s="7"/>
      <c r="R31" s="8"/>
      <c r="S31" s="8"/>
      <c r="T31" s="8"/>
      <c r="U31" s="8"/>
      <c r="V31" s="8"/>
      <c r="W31" s="8"/>
      <c r="X31" s="8"/>
      <c r="Y31" s="30" t="s">
        <v>21</v>
      </c>
      <c r="AA31" s="30"/>
      <c r="AB31" s="30"/>
      <c r="AD31" s="30"/>
      <c r="AE31" s="30"/>
      <c r="AF31" s="30"/>
      <c r="AG31" s="31"/>
      <c r="AH31" s="31"/>
      <c r="AI31" s="31"/>
      <c r="AJ31" s="31"/>
    </row>
    <row r="32" spans="1:38" s="8" customFormat="1" ht="33.75" customHeight="1" x14ac:dyDescent="0.2">
      <c r="A32" s="12" t="s">
        <v>9</v>
      </c>
      <c r="B32" s="12"/>
      <c r="C32" s="34" t="s">
        <v>213</v>
      </c>
      <c r="D32" s="34"/>
      <c r="E32" s="34"/>
      <c r="F32" s="34"/>
      <c r="G32" s="34"/>
      <c r="H32" s="35"/>
      <c r="I32" s="36"/>
      <c r="J32" s="34"/>
      <c r="K32" s="34"/>
      <c r="L32" s="34"/>
      <c r="M32" s="36"/>
      <c r="N32" s="163">
        <f ca="1">N5</f>
        <v>600</v>
      </c>
      <c r="O32" s="163"/>
      <c r="P32" s="163"/>
      <c r="Q32" s="36" t="s">
        <v>141</v>
      </c>
      <c r="R32" s="34"/>
      <c r="S32" s="34"/>
      <c r="U32" s="34"/>
      <c r="V32" s="34"/>
      <c r="W32" s="34"/>
      <c r="X32" s="34"/>
      <c r="Y32" s="34"/>
      <c r="Z32" s="35"/>
      <c r="AA32" s="36"/>
      <c r="AB32" s="34"/>
      <c r="AC32" s="165">
        <f ca="1">AC5</f>
        <v>45</v>
      </c>
      <c r="AD32" s="165"/>
      <c r="AE32" s="34" t="s">
        <v>142</v>
      </c>
      <c r="AF32" s="34"/>
      <c r="AG32" s="34"/>
      <c r="AH32" s="35"/>
      <c r="AI32" s="35"/>
      <c r="AJ32" s="34"/>
      <c r="AK32" s="34"/>
      <c r="AL32" s="36"/>
    </row>
    <row r="33" spans="1:38" s="8" customFormat="1" ht="33.75" customHeight="1" x14ac:dyDescent="0.2">
      <c r="A33" s="32"/>
      <c r="B33" s="32"/>
      <c r="C33" s="34" t="s">
        <v>143</v>
      </c>
      <c r="D33" s="34"/>
      <c r="E33" s="34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K33" s="36"/>
      <c r="AL33" s="36" t="s">
        <v>30</v>
      </c>
    </row>
    <row r="34" spans="1:38" s="8" customFormat="1" ht="33.75" customHeight="1" x14ac:dyDescent="0.2">
      <c r="A34" s="12"/>
      <c r="B34" s="12"/>
      <c r="C34" s="34" t="s">
        <v>22</v>
      </c>
      <c r="D34" s="10"/>
      <c r="E34" s="10"/>
      <c r="F34" s="167">
        <v>0</v>
      </c>
      <c r="G34" s="167"/>
      <c r="H34" s="56" t="s">
        <v>30</v>
      </c>
      <c r="I34" s="56"/>
      <c r="J34" s="56"/>
      <c r="K34" s="56"/>
      <c r="L34" s="56"/>
      <c r="M34" s="167" t="s">
        <v>66</v>
      </c>
      <c r="N34" s="167"/>
      <c r="O34" s="57"/>
      <c r="P34" s="56"/>
      <c r="Q34" s="56"/>
      <c r="R34" s="56"/>
      <c r="S34" s="56"/>
      <c r="T34" s="167">
        <f ca="1">N32</f>
        <v>600</v>
      </c>
      <c r="U34" s="167"/>
      <c r="V34" s="167"/>
      <c r="W34" s="167"/>
      <c r="X34" s="56"/>
      <c r="Y34" s="58" t="s">
        <v>24</v>
      </c>
      <c r="Z34" s="56"/>
      <c r="AA34" s="56"/>
      <c r="AB34" s="56"/>
      <c r="AC34" s="56"/>
      <c r="AD34" s="13"/>
      <c r="AE34" s="13"/>
      <c r="AF34" s="13"/>
      <c r="AG34" s="13"/>
      <c r="AH34" s="13"/>
      <c r="AI34" s="13"/>
      <c r="AJ34" s="13"/>
      <c r="AK34" s="13"/>
      <c r="AL34" s="8" t="s">
        <v>230</v>
      </c>
    </row>
    <row r="35" spans="1:38" s="8" customFormat="1" ht="7.5" customHeight="1" x14ac:dyDescent="0.2">
      <c r="A35" s="12"/>
      <c r="B35" s="12"/>
      <c r="C35" s="34"/>
      <c r="D35" s="10"/>
      <c r="E35" s="10"/>
      <c r="F35" s="37"/>
      <c r="G35" s="38"/>
      <c r="H35" s="39"/>
      <c r="I35" s="40"/>
      <c r="J35" s="41"/>
      <c r="K35" s="41"/>
      <c r="L35" s="40"/>
      <c r="M35" s="53"/>
      <c r="N35" s="42"/>
      <c r="O35" s="42"/>
      <c r="P35" s="39"/>
      <c r="Q35" s="39"/>
      <c r="R35" s="41"/>
      <c r="S35" s="41"/>
      <c r="T35" s="43"/>
      <c r="U35" s="50"/>
      <c r="V35" s="40"/>
      <c r="W35" s="40"/>
      <c r="X35" s="40"/>
      <c r="Y35" s="40"/>
      <c r="Z35" s="40"/>
      <c r="AA35" s="44"/>
      <c r="AB35" s="17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8" s="8" customFormat="1" ht="7.5" customHeight="1" x14ac:dyDescent="0.2">
      <c r="A36" s="12"/>
      <c r="B36" s="12"/>
      <c r="C36" s="10"/>
      <c r="D36" s="10"/>
      <c r="E36" s="10"/>
      <c r="F36" s="37"/>
      <c r="G36" s="47"/>
      <c r="H36" s="45"/>
      <c r="I36" s="46"/>
      <c r="J36" s="47"/>
      <c r="K36" s="47"/>
      <c r="L36" s="47"/>
      <c r="M36" s="54"/>
      <c r="N36" s="47"/>
      <c r="O36" s="47"/>
      <c r="P36" s="47"/>
      <c r="Q36" s="47"/>
      <c r="R36" s="48"/>
      <c r="S36" s="48"/>
      <c r="T36" s="48"/>
      <c r="U36" s="51"/>
      <c r="V36" s="49"/>
      <c r="W36" s="47"/>
      <c r="X36" s="47"/>
      <c r="Y36" s="47"/>
      <c r="Z36" s="45"/>
      <c r="AA36" s="48"/>
      <c r="AB36" s="10"/>
      <c r="AC36" s="10"/>
      <c r="AD36" s="12"/>
      <c r="AE36" s="12"/>
      <c r="AF36" s="10"/>
      <c r="AG36" s="10"/>
      <c r="AH36" s="14"/>
      <c r="AI36" s="14"/>
      <c r="AJ36" s="10"/>
      <c r="AK36" s="10"/>
    </row>
    <row r="37" spans="1:38" s="8" customFormat="1" ht="7.5" customHeight="1" x14ac:dyDescent="0.2">
      <c r="A37" s="12"/>
      <c r="B37" s="12"/>
      <c r="C37" s="10"/>
      <c r="D37" s="10"/>
      <c r="E37" s="10"/>
      <c r="F37" s="37"/>
      <c r="G37" s="10"/>
      <c r="H37" s="14"/>
      <c r="J37" s="10"/>
      <c r="K37" s="10"/>
      <c r="L37" s="10"/>
      <c r="M37" s="55"/>
      <c r="N37" s="10"/>
      <c r="O37" s="10"/>
      <c r="P37" s="10"/>
      <c r="Q37" s="10"/>
      <c r="R37" s="13"/>
      <c r="S37" s="13"/>
      <c r="T37" s="13"/>
      <c r="U37" s="52"/>
      <c r="V37" s="12"/>
      <c r="W37" s="10"/>
      <c r="X37" s="10"/>
      <c r="Y37" s="10"/>
      <c r="Z37" s="14"/>
      <c r="AA37" s="13"/>
      <c r="AB37" s="10"/>
      <c r="AC37" s="10"/>
      <c r="AD37" s="12"/>
      <c r="AE37" s="12"/>
      <c r="AF37" s="10"/>
      <c r="AG37" s="10"/>
      <c r="AH37" s="14"/>
      <c r="AI37" s="14"/>
      <c r="AJ37" s="10"/>
      <c r="AK37" s="10"/>
    </row>
    <row r="38" spans="1:38" s="8" customFormat="1" ht="14.25" customHeight="1" x14ac:dyDescent="0.2">
      <c r="A38" s="32"/>
      <c r="B38" s="32"/>
      <c r="C38" s="13"/>
      <c r="D38" s="13"/>
      <c r="E38" s="13"/>
      <c r="F38" s="130">
        <v>0</v>
      </c>
      <c r="G38" s="130"/>
      <c r="H38" s="23"/>
      <c r="I38" s="22" t="s">
        <v>230</v>
      </c>
      <c r="J38" s="22"/>
      <c r="K38" s="23"/>
      <c r="L38" s="23"/>
      <c r="M38" s="170">
        <f ca="1">AC32*0.01</f>
        <v>0.45</v>
      </c>
      <c r="N38" s="170"/>
      <c r="O38" s="170"/>
      <c r="P38" s="23"/>
      <c r="Q38" s="23"/>
      <c r="R38" s="23"/>
      <c r="S38" s="23"/>
      <c r="T38" s="23"/>
      <c r="U38" s="130">
        <v>1</v>
      </c>
      <c r="V38" s="130"/>
      <c r="W38" s="23"/>
      <c r="X38" s="23"/>
      <c r="Y38" s="59" t="s">
        <v>25</v>
      </c>
      <c r="Z38" s="23"/>
      <c r="AA38" s="23"/>
      <c r="AB38" s="23"/>
      <c r="AC38" s="23"/>
    </row>
    <row r="39" spans="1:38" s="8" customFormat="1" ht="14.25" customHeight="1" x14ac:dyDescent="0.2">
      <c r="A39" s="32"/>
      <c r="B39" s="32"/>
      <c r="C39" s="13"/>
      <c r="D39" s="13"/>
      <c r="E39" s="13"/>
      <c r="F39" s="33"/>
      <c r="G39" s="3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38" s="8" customFormat="1" ht="33.75" customHeight="1" x14ac:dyDescent="0.2">
      <c r="A40" s="12"/>
      <c r="B40" s="12"/>
      <c r="C40" s="10" t="s">
        <v>6</v>
      </c>
      <c r="D40" s="10"/>
      <c r="E40" s="10"/>
      <c r="F40" s="130">
        <f ca="1">T34</f>
        <v>600</v>
      </c>
      <c r="G40" s="130"/>
      <c r="H40" s="130"/>
      <c r="I40" s="130" t="s">
        <v>10</v>
      </c>
      <c r="J40" s="130"/>
      <c r="K40" s="130">
        <f ca="1">M38</f>
        <v>0.45</v>
      </c>
      <c r="L40" s="130"/>
      <c r="M40" s="130"/>
      <c r="N40" s="130" t="s">
        <v>11</v>
      </c>
      <c r="O40" s="130"/>
      <c r="P40" s="130">
        <f ca="1">F40*K40</f>
        <v>270</v>
      </c>
      <c r="Q40" s="130"/>
      <c r="R40" s="130"/>
      <c r="T40" s="12"/>
      <c r="U40" s="12"/>
      <c r="V40" s="10"/>
      <c r="W40" s="10"/>
      <c r="X40" s="10"/>
      <c r="Y40" s="10"/>
      <c r="Z40" s="10"/>
      <c r="AA40" s="10"/>
      <c r="AB40" s="13"/>
      <c r="AC40" s="13"/>
      <c r="AD40" s="13"/>
      <c r="AE40" s="18"/>
      <c r="AF40" s="131">
        <f ca="1">P40</f>
        <v>270</v>
      </c>
      <c r="AG40" s="131"/>
      <c r="AH40" s="131"/>
      <c r="AI40" s="21" t="s">
        <v>28</v>
      </c>
      <c r="AJ40" s="19"/>
      <c r="AK40" s="20"/>
    </row>
    <row r="41" spans="1:38" s="8" customFormat="1" ht="15" customHeight="1" x14ac:dyDescent="0.2">
      <c r="A41" s="12"/>
      <c r="B41" s="12"/>
      <c r="C41" s="10"/>
      <c r="D41" s="10"/>
      <c r="E41" s="10"/>
      <c r="F41" s="10"/>
      <c r="G41" s="10"/>
      <c r="H41" s="14"/>
      <c r="J41" s="10"/>
      <c r="K41" s="10"/>
      <c r="L41" s="10"/>
      <c r="N41" s="10"/>
      <c r="O41" s="10"/>
      <c r="P41" s="10"/>
      <c r="Q41" s="10"/>
      <c r="R41" s="13"/>
      <c r="S41" s="13"/>
      <c r="T41" s="13"/>
      <c r="U41" s="12"/>
      <c r="V41" s="12"/>
      <c r="W41" s="10"/>
      <c r="X41" s="10"/>
      <c r="Y41" s="10"/>
      <c r="Z41" s="14"/>
      <c r="AA41" s="13"/>
      <c r="AB41" s="10"/>
      <c r="AC41" s="10"/>
      <c r="AD41" s="12"/>
      <c r="AE41" s="12"/>
      <c r="AF41" s="10"/>
      <c r="AG41" s="10"/>
      <c r="AH41" s="14"/>
      <c r="AI41" s="14"/>
      <c r="AJ41" s="10"/>
      <c r="AK41" s="10"/>
    </row>
    <row r="42" spans="1:38" s="8" customFormat="1" ht="33.75" customHeight="1" x14ac:dyDescent="0.2">
      <c r="A42" s="164" t="s">
        <v>14</v>
      </c>
      <c r="B42" s="164"/>
      <c r="C42" s="34" t="s">
        <v>137</v>
      </c>
      <c r="D42" s="34"/>
      <c r="E42" s="34"/>
      <c r="F42" s="163">
        <f ca="1">F13</f>
        <v>60</v>
      </c>
      <c r="G42" s="163"/>
      <c r="H42" s="163"/>
      <c r="I42" s="36" t="s">
        <v>138</v>
      </c>
      <c r="J42" s="36"/>
      <c r="K42" s="36"/>
      <c r="L42" s="36"/>
      <c r="M42" s="34"/>
      <c r="N42" s="34"/>
      <c r="O42" s="163">
        <f ca="1">O13</f>
        <v>120</v>
      </c>
      <c r="P42" s="163"/>
      <c r="Q42" s="163"/>
      <c r="R42" s="36" t="s">
        <v>139</v>
      </c>
      <c r="S42" s="36"/>
      <c r="T42" s="36"/>
      <c r="U42" s="36"/>
      <c r="V42" s="36"/>
      <c r="W42" s="36"/>
      <c r="X42" s="34"/>
      <c r="Y42" s="34"/>
      <c r="Z42" s="34"/>
      <c r="AA42" s="36"/>
      <c r="AB42" s="36"/>
      <c r="AC42" s="36"/>
      <c r="AD42" s="36"/>
      <c r="AE42" s="36"/>
      <c r="AF42" s="36"/>
      <c r="AK42" s="36"/>
    </row>
    <row r="43" spans="1:38" s="8" customFormat="1" ht="33.75" customHeight="1" x14ac:dyDescent="0.2">
      <c r="A43" s="12"/>
      <c r="B43" s="12"/>
      <c r="C43" s="34" t="s">
        <v>140</v>
      </c>
      <c r="D43" s="10"/>
      <c r="E43" s="10"/>
      <c r="F43" s="10"/>
      <c r="G43" s="13"/>
      <c r="H43" s="13"/>
      <c r="I43" s="10"/>
      <c r="L43" s="10"/>
      <c r="M43" s="10"/>
      <c r="N43" s="14"/>
      <c r="O43" s="14"/>
      <c r="P43" s="13"/>
      <c r="Q43" s="13"/>
      <c r="T43" s="12"/>
      <c r="U43" s="12"/>
      <c r="V43" s="10"/>
      <c r="W43" s="10"/>
      <c r="X43" s="10"/>
      <c r="Y43" s="10"/>
      <c r="Z43" s="10"/>
      <c r="AA43" s="10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8" t="s">
        <v>30</v>
      </c>
    </row>
    <row r="44" spans="1:38" s="8" customFormat="1" ht="33.75" customHeight="1" x14ac:dyDescent="0.2">
      <c r="A44" s="12"/>
      <c r="B44" s="12"/>
      <c r="C44" s="34" t="s">
        <v>22</v>
      </c>
      <c r="D44" s="10"/>
      <c r="E44" s="10"/>
      <c r="F44" s="167">
        <v>0</v>
      </c>
      <c r="G44" s="167"/>
      <c r="H44" s="56"/>
      <c r="I44" s="56"/>
      <c r="J44" s="56"/>
      <c r="K44" s="56"/>
      <c r="L44" s="56"/>
      <c r="M44" s="56"/>
      <c r="N44" s="57"/>
      <c r="O44" s="57"/>
      <c r="P44" s="56"/>
      <c r="Q44" s="56"/>
      <c r="R44" s="56"/>
      <c r="S44" s="56"/>
      <c r="T44" s="167">
        <f ca="1">F42</f>
        <v>60</v>
      </c>
      <c r="U44" s="167"/>
      <c r="V44" s="167"/>
      <c r="W44" s="167"/>
      <c r="X44" s="167" t="s">
        <v>66</v>
      </c>
      <c r="Y44" s="167"/>
      <c r="Z44" s="167"/>
      <c r="AA44" s="56"/>
      <c r="AB44" s="56"/>
      <c r="AC44" s="58" t="s">
        <v>24</v>
      </c>
      <c r="AD44" s="13"/>
      <c r="AE44" s="13"/>
      <c r="AF44" s="13"/>
      <c r="AG44" s="13"/>
      <c r="AH44" s="13"/>
      <c r="AI44" s="13"/>
      <c r="AJ44" s="13"/>
      <c r="AK44" s="13"/>
      <c r="AL44" s="8" t="s">
        <v>230</v>
      </c>
    </row>
    <row r="45" spans="1:38" s="8" customFormat="1" ht="7.5" customHeight="1" x14ac:dyDescent="0.2">
      <c r="A45" s="12"/>
      <c r="B45" s="12"/>
      <c r="C45" s="34"/>
      <c r="D45" s="10"/>
      <c r="E45" s="10"/>
      <c r="F45" s="37"/>
      <c r="G45" s="38"/>
      <c r="H45" s="39"/>
      <c r="I45" s="40"/>
      <c r="J45" s="41"/>
      <c r="K45" s="41"/>
      <c r="L45" s="40"/>
      <c r="M45" s="40"/>
      <c r="N45" s="42"/>
      <c r="O45" s="42"/>
      <c r="P45" s="39"/>
      <c r="Q45" s="39"/>
      <c r="R45" s="41"/>
      <c r="S45" s="41"/>
      <c r="T45" s="43"/>
      <c r="U45" s="50"/>
      <c r="V45" s="40"/>
      <c r="W45" s="40"/>
      <c r="X45" s="53"/>
      <c r="Y45" s="40"/>
      <c r="Z45" s="40"/>
      <c r="AA45" s="44"/>
      <c r="AB45" s="17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8" s="8" customFormat="1" ht="7.5" customHeight="1" x14ac:dyDescent="0.2">
      <c r="A46" s="12"/>
      <c r="B46" s="12"/>
      <c r="C46" s="10"/>
      <c r="D46" s="10"/>
      <c r="E46" s="10"/>
      <c r="F46" s="37"/>
      <c r="G46" s="47"/>
      <c r="H46" s="45"/>
      <c r="I46" s="46"/>
      <c r="J46" s="47"/>
      <c r="K46" s="47"/>
      <c r="L46" s="47"/>
      <c r="M46" s="46"/>
      <c r="N46" s="47"/>
      <c r="O46" s="47"/>
      <c r="P46" s="47"/>
      <c r="Q46" s="47"/>
      <c r="R46" s="48"/>
      <c r="S46" s="48"/>
      <c r="T46" s="48"/>
      <c r="U46" s="51"/>
      <c r="V46" s="49"/>
      <c r="W46" s="47"/>
      <c r="X46" s="60"/>
      <c r="Y46" s="47"/>
      <c r="Z46" s="45"/>
      <c r="AA46" s="48"/>
      <c r="AB46" s="10"/>
      <c r="AC46" s="10"/>
      <c r="AD46" s="12"/>
      <c r="AE46" s="12"/>
      <c r="AF46" s="10"/>
      <c r="AG46" s="10"/>
      <c r="AH46" s="14"/>
      <c r="AI46" s="14"/>
      <c r="AJ46" s="10"/>
      <c r="AK46" s="10"/>
    </row>
    <row r="47" spans="1:38" s="8" customFormat="1" ht="7.5" customHeight="1" x14ac:dyDescent="0.2">
      <c r="A47" s="12"/>
      <c r="B47" s="12"/>
      <c r="C47" s="10"/>
      <c r="D47" s="10"/>
      <c r="E47" s="10"/>
      <c r="F47" s="37"/>
      <c r="G47" s="10"/>
      <c r="H47" s="14"/>
      <c r="J47" s="10"/>
      <c r="K47" s="10"/>
      <c r="L47" s="10"/>
      <c r="N47" s="10"/>
      <c r="O47" s="10"/>
      <c r="P47" s="10"/>
      <c r="Q47" s="10"/>
      <c r="R47" s="13"/>
      <c r="S47" s="13"/>
      <c r="T47" s="13"/>
      <c r="U47" s="52"/>
      <c r="V47" s="12"/>
      <c r="W47" s="10"/>
      <c r="X47" s="37"/>
      <c r="Y47" s="10"/>
      <c r="Z47" s="14"/>
      <c r="AA47" s="13"/>
      <c r="AB47" s="10"/>
      <c r="AC47" s="10"/>
      <c r="AD47" s="12"/>
      <c r="AE47" s="12"/>
      <c r="AF47" s="10"/>
      <c r="AG47" s="10"/>
      <c r="AH47" s="14"/>
      <c r="AI47" s="14"/>
      <c r="AJ47" s="10"/>
      <c r="AK47" s="10"/>
    </row>
    <row r="48" spans="1:38" s="8" customFormat="1" ht="14.25" customHeight="1" x14ac:dyDescent="0.2">
      <c r="A48" s="32"/>
      <c r="B48" s="32"/>
      <c r="C48" s="13"/>
      <c r="D48" s="13"/>
      <c r="E48" s="13"/>
      <c r="F48" s="130">
        <v>0</v>
      </c>
      <c r="G48" s="130"/>
      <c r="H48" s="23"/>
      <c r="I48" s="22" t="s">
        <v>230</v>
      </c>
      <c r="J48" s="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130">
        <v>1</v>
      </c>
      <c r="V48" s="130"/>
      <c r="W48" s="23"/>
      <c r="X48" s="130">
        <f ca="1">O42*0.01</f>
        <v>1.2</v>
      </c>
      <c r="Y48" s="130"/>
      <c r="Z48" s="130"/>
      <c r="AA48" s="23"/>
      <c r="AB48" s="23"/>
      <c r="AC48" s="59" t="s">
        <v>25</v>
      </c>
    </row>
    <row r="49" spans="1:38" s="8" customFormat="1" ht="33.75" customHeight="1" x14ac:dyDescent="0.2">
      <c r="A49" s="32"/>
      <c r="B49" s="3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V49" s="13"/>
      <c r="W49" s="13"/>
      <c r="X49" s="13"/>
      <c r="Y49" s="13"/>
      <c r="Z49" s="13"/>
      <c r="AA49" s="13"/>
      <c r="AB49" s="13"/>
    </row>
    <row r="50" spans="1:38" s="8" customFormat="1" ht="33.75" customHeight="1" x14ac:dyDescent="0.2">
      <c r="A50" s="12"/>
      <c r="B50" s="12"/>
      <c r="C50" s="10" t="s">
        <v>6</v>
      </c>
      <c r="D50" s="10"/>
      <c r="E50" s="10"/>
      <c r="F50" s="130">
        <f ca="1">T44</f>
        <v>60</v>
      </c>
      <c r="G50" s="130"/>
      <c r="H50" s="130"/>
      <c r="I50" s="130" t="s">
        <v>10</v>
      </c>
      <c r="J50" s="130"/>
      <c r="K50" s="130">
        <f ca="1">X48</f>
        <v>1.2</v>
      </c>
      <c r="L50" s="130"/>
      <c r="M50" s="130"/>
      <c r="N50" s="130" t="s">
        <v>11</v>
      </c>
      <c r="O50" s="130"/>
      <c r="P50" s="130">
        <f ca="1">F50*K50</f>
        <v>72</v>
      </c>
      <c r="Q50" s="130"/>
      <c r="R50" s="130"/>
      <c r="T50" s="12"/>
      <c r="U50" s="12"/>
      <c r="V50" s="10"/>
      <c r="W50" s="10"/>
      <c r="X50" s="10"/>
      <c r="Y50" s="10"/>
      <c r="Z50" s="10"/>
      <c r="AA50" s="10"/>
      <c r="AB50" s="13"/>
      <c r="AC50" s="13"/>
      <c r="AD50" s="13"/>
      <c r="AE50" s="18"/>
      <c r="AF50" s="131">
        <f ca="1">P50</f>
        <v>72</v>
      </c>
      <c r="AG50" s="131"/>
      <c r="AH50" s="131"/>
      <c r="AI50" s="21" t="s">
        <v>28</v>
      </c>
      <c r="AJ50" s="19"/>
      <c r="AK50" s="20"/>
    </row>
    <row r="51" spans="1:38" s="8" customFormat="1" ht="15" customHeight="1" x14ac:dyDescent="0.2">
      <c r="A51" s="12"/>
      <c r="B51" s="12"/>
      <c r="C51" s="10"/>
      <c r="D51" s="10"/>
      <c r="E51" s="10"/>
      <c r="F51" s="10"/>
      <c r="G51" s="10"/>
      <c r="H51" s="14"/>
      <c r="J51" s="10"/>
      <c r="K51" s="10"/>
      <c r="L51" s="10"/>
      <c r="N51" s="10"/>
      <c r="O51" s="10"/>
      <c r="P51" s="10"/>
      <c r="Q51" s="10"/>
      <c r="R51" s="13"/>
      <c r="S51" s="13"/>
      <c r="T51" s="13"/>
      <c r="U51" s="12"/>
      <c r="V51" s="12"/>
      <c r="W51" s="10"/>
      <c r="X51" s="10"/>
      <c r="Y51" s="10"/>
      <c r="Z51" s="14"/>
      <c r="AA51" s="13"/>
      <c r="AB51" s="10"/>
      <c r="AC51" s="10"/>
      <c r="AD51" s="12"/>
      <c r="AE51" s="12"/>
      <c r="AF51" s="10"/>
      <c r="AG51" s="10"/>
      <c r="AH51" s="14"/>
      <c r="AI51" s="14"/>
      <c r="AJ51" s="10"/>
      <c r="AK51" s="10"/>
    </row>
    <row r="52" spans="1:38" s="8" customFormat="1" ht="33.75" customHeight="1" x14ac:dyDescent="0.2">
      <c r="A52" s="12" t="s">
        <v>15</v>
      </c>
      <c r="B52" s="12"/>
      <c r="C52" s="165">
        <f ca="1">C21</f>
        <v>4</v>
      </c>
      <c r="D52" s="165"/>
      <c r="E52" s="165"/>
      <c r="F52" s="34" t="s">
        <v>214</v>
      </c>
      <c r="G52" s="13"/>
      <c r="H52" s="13"/>
      <c r="I52" s="10"/>
      <c r="K52" s="165">
        <f ca="1">K21</f>
        <v>600</v>
      </c>
      <c r="L52" s="165"/>
      <c r="M52" s="165"/>
      <c r="N52" s="35" t="s">
        <v>215</v>
      </c>
      <c r="O52" s="35"/>
      <c r="P52" s="36"/>
      <c r="Q52" s="13"/>
      <c r="T52" s="12"/>
      <c r="U52" s="12"/>
      <c r="V52" s="10"/>
      <c r="W52" s="10"/>
      <c r="X52" s="10"/>
      <c r="Y52" s="10"/>
      <c r="Z52" s="10"/>
      <c r="AA52" s="10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8" t="s">
        <v>30</v>
      </c>
    </row>
    <row r="53" spans="1:38" s="8" customFormat="1" ht="33.75" customHeight="1" x14ac:dyDescent="0.2">
      <c r="A53" s="12"/>
      <c r="B53" s="12"/>
      <c r="C53" s="34" t="s">
        <v>22</v>
      </c>
      <c r="D53" s="10"/>
      <c r="E53" s="10"/>
      <c r="F53" s="167">
        <v>0</v>
      </c>
      <c r="G53" s="167"/>
      <c r="H53" s="169" t="s">
        <v>66</v>
      </c>
      <c r="I53" s="169"/>
      <c r="J53" s="169"/>
      <c r="K53" s="56"/>
      <c r="L53" s="56"/>
      <c r="M53" s="56"/>
      <c r="N53" s="57"/>
      <c r="O53" s="57"/>
      <c r="P53" s="56"/>
      <c r="Q53" s="56"/>
      <c r="R53" s="56"/>
      <c r="S53" s="56"/>
      <c r="T53" s="167">
        <f ca="1">K52</f>
        <v>600</v>
      </c>
      <c r="U53" s="167"/>
      <c r="V53" s="167"/>
      <c r="W53" s="167"/>
      <c r="X53" s="56"/>
      <c r="Y53" s="58" t="s">
        <v>32</v>
      </c>
      <c r="Z53" s="56"/>
      <c r="AA53" s="56"/>
      <c r="AB53" s="56"/>
      <c r="AC53" s="56"/>
      <c r="AD53" s="13"/>
      <c r="AE53" s="13"/>
      <c r="AF53" s="13"/>
      <c r="AG53" s="13"/>
      <c r="AH53" s="13"/>
      <c r="AI53" s="13"/>
      <c r="AJ53" s="13"/>
      <c r="AK53" s="13"/>
      <c r="AL53" s="8" t="s">
        <v>30</v>
      </c>
    </row>
    <row r="54" spans="1:38" s="8" customFormat="1" ht="7.5" customHeight="1" x14ac:dyDescent="0.2">
      <c r="A54" s="12"/>
      <c r="B54" s="12"/>
      <c r="C54" s="34"/>
      <c r="D54" s="10"/>
      <c r="E54" s="10"/>
      <c r="F54" s="37"/>
      <c r="G54" s="38"/>
      <c r="H54" s="61"/>
      <c r="I54" s="64"/>
      <c r="J54" s="41"/>
      <c r="K54" s="41"/>
      <c r="L54" s="40"/>
      <c r="M54" s="40"/>
      <c r="N54" s="42"/>
      <c r="O54" s="42"/>
      <c r="P54" s="39"/>
      <c r="Q54" s="39"/>
      <c r="R54" s="41"/>
      <c r="S54" s="41"/>
      <c r="T54" s="43"/>
      <c r="U54" s="50"/>
      <c r="V54" s="40"/>
      <c r="W54" s="40"/>
      <c r="X54" s="40"/>
      <c r="Y54" s="40"/>
      <c r="Z54" s="40"/>
      <c r="AA54" s="44"/>
      <c r="AB54" s="17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8" s="8" customFormat="1" ht="7.5" customHeight="1" x14ac:dyDescent="0.2">
      <c r="A55" s="12"/>
      <c r="B55" s="12"/>
      <c r="C55" s="10"/>
      <c r="D55" s="10"/>
      <c r="E55" s="10"/>
      <c r="F55" s="37"/>
      <c r="G55" s="47"/>
      <c r="H55" s="62"/>
      <c r="I55" s="65"/>
      <c r="J55" s="47"/>
      <c r="K55" s="47"/>
      <c r="L55" s="47"/>
      <c r="M55" s="46"/>
      <c r="N55" s="47"/>
      <c r="O55" s="47"/>
      <c r="P55" s="47"/>
      <c r="Q55" s="47"/>
      <c r="R55" s="48"/>
      <c r="S55" s="48"/>
      <c r="T55" s="48"/>
      <c r="U55" s="51"/>
      <c r="V55" s="49"/>
      <c r="W55" s="47"/>
      <c r="X55" s="47"/>
      <c r="Y55" s="47"/>
      <c r="Z55" s="45"/>
      <c r="AA55" s="48"/>
      <c r="AB55" s="10"/>
      <c r="AC55" s="10"/>
      <c r="AD55" s="12"/>
      <c r="AE55" s="12"/>
      <c r="AF55" s="10"/>
      <c r="AG55" s="10"/>
      <c r="AH55" s="14"/>
      <c r="AI55" s="14"/>
      <c r="AJ55" s="10"/>
      <c r="AK55" s="10"/>
    </row>
    <row r="56" spans="1:38" s="8" customFormat="1" ht="7.5" customHeight="1" x14ac:dyDescent="0.2">
      <c r="A56" s="12"/>
      <c r="B56" s="12"/>
      <c r="C56" s="10"/>
      <c r="D56" s="10"/>
      <c r="E56" s="10"/>
      <c r="F56" s="37"/>
      <c r="G56" s="10"/>
      <c r="H56" s="63"/>
      <c r="I56" s="66"/>
      <c r="J56" s="10"/>
      <c r="K56" s="10"/>
      <c r="L56" s="10"/>
      <c r="N56" s="10"/>
      <c r="O56" s="10"/>
      <c r="P56" s="10"/>
      <c r="Q56" s="10"/>
      <c r="R56" s="13"/>
      <c r="S56" s="13"/>
      <c r="T56" s="13"/>
      <c r="U56" s="52"/>
      <c r="V56" s="12"/>
      <c r="W56" s="10"/>
      <c r="X56" s="10"/>
      <c r="Y56" s="10"/>
      <c r="Z56" s="14"/>
      <c r="AA56" s="13"/>
      <c r="AB56" s="10"/>
      <c r="AC56" s="10"/>
      <c r="AD56" s="12"/>
      <c r="AE56" s="12"/>
      <c r="AF56" s="10"/>
      <c r="AG56" s="10"/>
      <c r="AH56" s="14"/>
      <c r="AI56" s="14"/>
      <c r="AJ56" s="10"/>
      <c r="AK56" s="10"/>
    </row>
    <row r="57" spans="1:38" s="8" customFormat="1" ht="14.25" customHeight="1" x14ac:dyDescent="0.2">
      <c r="A57" s="32"/>
      <c r="B57" s="32"/>
      <c r="C57" s="13"/>
      <c r="D57" s="13"/>
      <c r="E57" s="13"/>
      <c r="F57" s="130">
        <v>0</v>
      </c>
      <c r="G57" s="130"/>
      <c r="H57" s="130">
        <f ca="1">C52*0.01</f>
        <v>0.04</v>
      </c>
      <c r="I57" s="130"/>
      <c r="J57" s="130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130">
        <v>1</v>
      </c>
      <c r="V57" s="130"/>
      <c r="W57" s="23"/>
      <c r="X57" s="23"/>
      <c r="Y57" s="59" t="s">
        <v>25</v>
      </c>
      <c r="Z57" s="23"/>
      <c r="AA57" s="23"/>
      <c r="AB57" s="23"/>
      <c r="AC57" s="23"/>
    </row>
    <row r="58" spans="1:38" s="8" customFormat="1" ht="33.75" customHeight="1" x14ac:dyDescent="0.2">
      <c r="A58" s="12"/>
      <c r="B58" s="12"/>
      <c r="C58" s="34"/>
      <c r="D58" s="10"/>
      <c r="E58" s="10"/>
      <c r="F58" s="10"/>
      <c r="G58" s="13"/>
      <c r="H58" s="13"/>
      <c r="I58" s="10"/>
      <c r="L58" s="10"/>
      <c r="M58" s="10"/>
      <c r="N58" s="14"/>
      <c r="O58" s="14"/>
      <c r="P58" s="13"/>
      <c r="Q58" s="13"/>
      <c r="T58" s="12"/>
      <c r="U58" s="12"/>
      <c r="V58" s="10"/>
      <c r="W58" s="10"/>
      <c r="X58" s="10"/>
      <c r="Y58" s="10"/>
      <c r="Z58" s="10"/>
      <c r="AA58" s="17"/>
      <c r="AB58" s="17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8" s="8" customFormat="1" ht="33.75" customHeight="1" x14ac:dyDescent="0.2">
      <c r="A59" s="12"/>
      <c r="B59" s="12"/>
      <c r="C59" s="10" t="s">
        <v>6</v>
      </c>
      <c r="D59" s="10"/>
      <c r="E59" s="10"/>
      <c r="F59" s="168">
        <f ca="1">T53</f>
        <v>600</v>
      </c>
      <c r="G59" s="130"/>
      <c r="H59" s="130"/>
      <c r="I59" s="130" t="s">
        <v>10</v>
      </c>
      <c r="J59" s="130"/>
      <c r="K59" s="130">
        <f ca="1">H57</f>
        <v>0.04</v>
      </c>
      <c r="L59" s="130"/>
      <c r="M59" s="130"/>
      <c r="N59" s="130" t="s">
        <v>11</v>
      </c>
      <c r="O59" s="130"/>
      <c r="P59" s="130">
        <f ca="1">F59*K59</f>
        <v>24</v>
      </c>
      <c r="Q59" s="130"/>
      <c r="R59" s="130"/>
      <c r="T59" s="12"/>
      <c r="U59" s="12"/>
      <c r="V59" s="10"/>
      <c r="W59" s="10"/>
      <c r="X59" s="10"/>
      <c r="Y59" s="10"/>
      <c r="Z59" s="10"/>
      <c r="AA59" s="10"/>
      <c r="AB59" s="13"/>
      <c r="AC59" s="13"/>
      <c r="AD59" s="13"/>
      <c r="AE59" s="18"/>
      <c r="AF59" s="131">
        <f ca="1">P59</f>
        <v>24</v>
      </c>
      <c r="AG59" s="131"/>
      <c r="AH59" s="131"/>
      <c r="AI59" s="21" t="s">
        <v>259</v>
      </c>
      <c r="AJ59" s="19"/>
      <c r="AK59" s="20"/>
    </row>
    <row r="60" spans="1:38" s="8" customFormat="1" x14ac:dyDescent="0.2"/>
    <row r="61" spans="1:38" s="8" customFormat="1" x14ac:dyDescent="0.2"/>
    <row r="62" spans="1:38" s="8" customFormat="1" x14ac:dyDescent="0.2"/>
    <row r="63" spans="1:38" s="8" customFormat="1" x14ac:dyDescent="0.2"/>
    <row r="64" spans="1:38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37" s="8" customFormat="1" x14ac:dyDescent="0.2"/>
    <row r="82" spans="1:37" s="8" customFormat="1" x14ac:dyDescent="0.2"/>
    <row r="83" spans="1:37" s="8" customFormat="1" x14ac:dyDescent="0.2"/>
    <row r="84" spans="1:37" s="8" customFormat="1" x14ac:dyDescent="0.2"/>
    <row r="85" spans="1:37" s="8" customFormat="1" x14ac:dyDescent="0.2"/>
    <row r="86" spans="1:37" s="8" customFormat="1" x14ac:dyDescent="0.2"/>
    <row r="87" spans="1:37" s="8" customFormat="1" x14ac:dyDescent="0.2"/>
    <row r="88" spans="1:37" s="8" customFormat="1" x14ac:dyDescent="0.2"/>
    <row r="89" spans="1:37" s="8" customFormat="1" x14ac:dyDescent="0.2"/>
    <row r="90" spans="1:37" s="8" customFormat="1" x14ac:dyDescent="0.2"/>
    <row r="91" spans="1:37" s="8" customFormat="1" x14ac:dyDescent="0.2"/>
    <row r="92" spans="1:37" s="8" customFormat="1" x14ac:dyDescent="0.2"/>
    <row r="93" spans="1:3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</sheetData>
  <mergeCells count="56">
    <mergeCell ref="AI1:AJ1"/>
    <mergeCell ref="AI28:AJ28"/>
    <mergeCell ref="J2:K2"/>
    <mergeCell ref="N5:P5"/>
    <mergeCell ref="AE11:AK11"/>
    <mergeCell ref="O13:Q13"/>
    <mergeCell ref="AE19:AK19"/>
    <mergeCell ref="AE26:AK26"/>
    <mergeCell ref="AC5:AD5"/>
    <mergeCell ref="A42:B42"/>
    <mergeCell ref="F42:H42"/>
    <mergeCell ref="O42:Q42"/>
    <mergeCell ref="F40:H40"/>
    <mergeCell ref="I40:J40"/>
    <mergeCell ref="K40:M40"/>
    <mergeCell ref="A13:B13"/>
    <mergeCell ref="F13:H13"/>
    <mergeCell ref="C21:E21"/>
    <mergeCell ref="K21:M21"/>
    <mergeCell ref="F34:G34"/>
    <mergeCell ref="AF50:AH50"/>
    <mergeCell ref="P40:R40"/>
    <mergeCell ref="AF40:AH40"/>
    <mergeCell ref="X44:Z44"/>
    <mergeCell ref="T44:W44"/>
    <mergeCell ref="C52:E52"/>
    <mergeCell ref="F50:H50"/>
    <mergeCell ref="I50:J50"/>
    <mergeCell ref="K50:M50"/>
    <mergeCell ref="F48:G48"/>
    <mergeCell ref="AF59:AH59"/>
    <mergeCell ref="F59:H59"/>
    <mergeCell ref="I59:J59"/>
    <mergeCell ref="K59:M59"/>
    <mergeCell ref="N59:O59"/>
    <mergeCell ref="P59:R59"/>
    <mergeCell ref="AC32:AD32"/>
    <mergeCell ref="K52:M52"/>
    <mergeCell ref="M34:N34"/>
    <mergeCell ref="M38:O38"/>
    <mergeCell ref="X48:Z48"/>
    <mergeCell ref="T34:W34"/>
    <mergeCell ref="U38:V38"/>
    <mergeCell ref="U48:V48"/>
    <mergeCell ref="P50:R50"/>
    <mergeCell ref="N50:O50"/>
    <mergeCell ref="N40:O40"/>
    <mergeCell ref="N32:P32"/>
    <mergeCell ref="H53:J53"/>
    <mergeCell ref="F57:G57"/>
    <mergeCell ref="U57:V57"/>
    <mergeCell ref="H57:J57"/>
    <mergeCell ref="F44:G44"/>
    <mergeCell ref="F38:G38"/>
    <mergeCell ref="F53:G53"/>
    <mergeCell ref="T53:W53"/>
  </mergeCells>
  <phoneticPr fontId="3"/>
  <pageMargins left="0.98425196850393704" right="0.39370078740157483" top="0.7874015748031496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9">
    <tabColor indexed="10"/>
  </sheetPr>
  <dimension ref="A1:AK95"/>
  <sheetViews>
    <sheetView topLeftCell="A40" workbookViewId="0">
      <selection activeCell="AI45" sqref="AI45"/>
    </sheetView>
  </sheetViews>
  <sheetFormatPr defaultRowHeight="17.25" x14ac:dyDescent="0.2"/>
  <cols>
    <col min="1" max="37" width="1.69921875" customWidth="1"/>
  </cols>
  <sheetData>
    <row r="1" spans="1:37" ht="24.95" customHeight="1" x14ac:dyDescent="0.2">
      <c r="D1" s="1" t="s">
        <v>216</v>
      </c>
      <c r="AG1" s="2" t="s">
        <v>0</v>
      </c>
      <c r="AH1" s="2"/>
      <c r="AI1" s="126">
        <v>16</v>
      </c>
      <c r="AJ1" s="126"/>
    </row>
    <row r="2" spans="1:37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ht="33.75" customHeight="1" x14ac:dyDescent="0.2">
      <c r="A4" s="29" t="s">
        <v>18</v>
      </c>
      <c r="Q4" s="7"/>
      <c r="R4" s="8"/>
      <c r="S4" s="8"/>
      <c r="T4" s="8"/>
      <c r="U4" s="8"/>
      <c r="V4" s="8"/>
      <c r="W4" s="8"/>
      <c r="X4" s="8"/>
      <c r="Y4" s="8"/>
      <c r="AA4" s="30"/>
      <c r="AB4" s="30"/>
      <c r="AC4" s="30" t="s">
        <v>12</v>
      </c>
      <c r="AD4" s="30"/>
      <c r="AE4" s="30"/>
      <c r="AF4" s="30"/>
      <c r="AG4" s="31"/>
      <c r="AH4" s="31"/>
      <c r="AI4" s="31"/>
      <c r="AJ4" s="31"/>
    </row>
    <row r="5" spans="1:37" s="8" customFormat="1" ht="33.75" customHeight="1" x14ac:dyDescent="0.2">
      <c r="A5" s="12" t="s">
        <v>13</v>
      </c>
      <c r="B5" s="12"/>
      <c r="C5" s="128">
        <f ca="1">INT(RAND()*(7-3)+3)*10</f>
        <v>30</v>
      </c>
      <c r="D5" s="128"/>
      <c r="E5" s="128"/>
      <c r="F5" s="10" t="s">
        <v>29</v>
      </c>
      <c r="G5" s="10"/>
      <c r="H5" s="14"/>
      <c r="I5" s="128">
        <f ca="1">INT(RAND()*(10-3)+3)*10</f>
        <v>50</v>
      </c>
      <c r="J5" s="128"/>
      <c r="K5" s="128"/>
      <c r="L5" s="10" t="s">
        <v>217</v>
      </c>
      <c r="N5" s="10"/>
      <c r="O5" s="10"/>
      <c r="P5" s="10"/>
      <c r="Q5" s="10"/>
      <c r="R5" s="13"/>
      <c r="S5" s="13"/>
      <c r="T5" s="13"/>
      <c r="U5" s="12"/>
      <c r="V5" s="12"/>
      <c r="W5" s="10"/>
      <c r="X5" s="10"/>
      <c r="Y5" s="10"/>
      <c r="Z5" s="14"/>
      <c r="AA5" s="13"/>
      <c r="AB5" s="10"/>
      <c r="AC5" s="10"/>
      <c r="AD5" s="12"/>
      <c r="AE5" s="12"/>
      <c r="AF5" s="10"/>
      <c r="AG5" s="10"/>
      <c r="AH5" s="14"/>
      <c r="AI5" s="14"/>
      <c r="AJ5" s="10"/>
      <c r="AK5" s="10"/>
    </row>
    <row r="6" spans="1:37" s="8" customFormat="1" ht="33.75" customHeight="1" x14ac:dyDescent="0.2">
      <c r="A6" s="129" t="s">
        <v>33</v>
      </c>
      <c r="B6" s="129"/>
      <c r="C6" s="13" t="s">
        <v>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V6" s="13"/>
      <c r="W6" s="13"/>
      <c r="X6" s="13"/>
      <c r="Y6" s="13"/>
      <c r="Z6" s="13"/>
      <c r="AA6" s="13"/>
      <c r="AB6" s="13"/>
    </row>
    <row r="7" spans="1:37" s="8" customFormat="1" ht="33.75" customHeight="1" x14ac:dyDescent="0.2">
      <c r="A7" s="12" t="s">
        <v>2</v>
      </c>
      <c r="B7" s="12"/>
      <c r="C7" s="10"/>
      <c r="D7" s="10"/>
      <c r="E7" s="10"/>
      <c r="F7" s="10"/>
      <c r="G7" s="13"/>
      <c r="H7" s="13"/>
      <c r="I7" s="10"/>
      <c r="L7" s="10"/>
      <c r="M7" s="10"/>
      <c r="N7" s="14"/>
      <c r="O7" s="14"/>
      <c r="P7" s="13"/>
      <c r="Q7" s="13"/>
      <c r="T7" s="12"/>
      <c r="U7" s="12"/>
      <c r="V7" s="10"/>
      <c r="W7" s="10"/>
      <c r="X7" s="10"/>
      <c r="Y7" s="10"/>
      <c r="Z7" s="10"/>
      <c r="AA7" s="17"/>
      <c r="AB7" s="17"/>
      <c r="AC7" s="26"/>
      <c r="AD7" s="24"/>
      <c r="AE7" s="24"/>
      <c r="AF7" s="24"/>
      <c r="AG7" s="24"/>
      <c r="AH7" s="24"/>
      <c r="AI7" s="24"/>
      <c r="AJ7" s="24"/>
      <c r="AK7" s="27"/>
    </row>
    <row r="8" spans="1:37" s="8" customFormat="1" ht="33.75" customHeight="1" x14ac:dyDescent="0.2">
      <c r="A8" s="12" t="s">
        <v>14</v>
      </c>
      <c r="B8" s="12"/>
      <c r="C8" s="128">
        <f ca="1">INT(RAND()*(10-3)+3)*100</f>
        <v>600</v>
      </c>
      <c r="D8" s="128"/>
      <c r="E8" s="128"/>
      <c r="F8" s="10" t="s">
        <v>34</v>
      </c>
      <c r="G8" s="10"/>
      <c r="H8" s="14"/>
      <c r="I8" s="128">
        <f ca="1">INT(RAND()*(20-3)+3)*5</f>
        <v>30</v>
      </c>
      <c r="J8" s="128"/>
      <c r="K8" s="128"/>
      <c r="L8" s="10" t="s">
        <v>218</v>
      </c>
      <c r="N8" s="10"/>
      <c r="O8" s="10"/>
      <c r="P8" s="10"/>
      <c r="Q8" s="10"/>
      <c r="R8" s="13"/>
      <c r="S8" s="13"/>
      <c r="T8" s="13"/>
      <c r="U8" s="12"/>
      <c r="V8" s="12"/>
      <c r="W8" s="10"/>
      <c r="X8" s="10"/>
      <c r="Y8" s="10"/>
      <c r="Z8" s="14"/>
      <c r="AA8" s="13"/>
      <c r="AB8" s="10"/>
      <c r="AC8" s="10"/>
      <c r="AD8" s="12"/>
      <c r="AE8" s="12"/>
      <c r="AF8" s="10"/>
      <c r="AG8" s="10"/>
      <c r="AH8" s="14"/>
      <c r="AI8" s="14"/>
      <c r="AJ8" s="10"/>
      <c r="AK8" s="10"/>
    </row>
    <row r="9" spans="1:37" s="8" customFormat="1" ht="33.75" customHeight="1" x14ac:dyDescent="0.2">
      <c r="A9" s="129">
        <v>0.08</v>
      </c>
      <c r="B9" s="129"/>
      <c r="C9" s="13" t="s">
        <v>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V9" s="13"/>
      <c r="W9" s="13"/>
      <c r="X9" s="13"/>
      <c r="Y9" s="13"/>
      <c r="Z9" s="13"/>
      <c r="AA9" s="13"/>
      <c r="AB9" s="13"/>
    </row>
    <row r="10" spans="1:37" s="8" customFormat="1" ht="33.75" customHeight="1" x14ac:dyDescent="0.2">
      <c r="A10" s="12" t="s">
        <v>2</v>
      </c>
      <c r="B10" s="12"/>
      <c r="C10" s="10"/>
      <c r="D10" s="10"/>
      <c r="E10" s="10"/>
      <c r="F10" s="10"/>
      <c r="G10" s="13"/>
      <c r="H10" s="13"/>
      <c r="I10" s="10"/>
      <c r="L10" s="10"/>
      <c r="M10" s="10"/>
      <c r="N10" s="14"/>
      <c r="O10" s="14"/>
      <c r="P10" s="13"/>
      <c r="Q10" s="13"/>
      <c r="T10" s="12"/>
      <c r="U10" s="12"/>
      <c r="V10" s="10"/>
      <c r="W10" s="10"/>
      <c r="X10" s="10"/>
      <c r="Y10" s="10"/>
      <c r="Z10" s="10"/>
      <c r="AA10" s="10"/>
      <c r="AB10" s="13"/>
      <c r="AC10" s="26"/>
      <c r="AD10" s="24"/>
      <c r="AE10" s="24"/>
      <c r="AF10" s="24"/>
      <c r="AG10" s="24"/>
      <c r="AH10" s="24"/>
      <c r="AI10" s="24"/>
      <c r="AJ10" s="24"/>
      <c r="AK10" s="27"/>
    </row>
    <row r="11" spans="1:37" s="8" customFormat="1" ht="33.75" customHeight="1" x14ac:dyDescent="0.2">
      <c r="A11" s="12" t="s">
        <v>15</v>
      </c>
      <c r="B11" s="12"/>
      <c r="C11" s="128">
        <f ca="1">INT(RAND()*(10-3)+3)*10</f>
        <v>60</v>
      </c>
      <c r="D11" s="128"/>
      <c r="E11" s="128"/>
      <c r="F11" s="12" t="s">
        <v>265</v>
      </c>
      <c r="G11" s="10"/>
      <c r="H11" s="14"/>
      <c r="I11" s="128">
        <f ca="1">INT(RAND()*(5-2)+2)</f>
        <v>3</v>
      </c>
      <c r="J11" s="128"/>
      <c r="K11" s="128"/>
      <c r="L11" s="12" t="s">
        <v>266</v>
      </c>
      <c r="N11" s="10"/>
      <c r="O11" s="10"/>
      <c r="P11" s="10"/>
      <c r="Q11" s="10"/>
      <c r="R11" s="13"/>
      <c r="S11" s="13"/>
      <c r="T11" s="13"/>
      <c r="U11" s="12"/>
      <c r="V11" s="12"/>
      <c r="W11" s="10"/>
      <c r="X11" s="10"/>
      <c r="Y11" s="10"/>
      <c r="Z11" s="14"/>
      <c r="AA11" s="13"/>
      <c r="AB11" s="10"/>
      <c r="AC11" s="10"/>
      <c r="AD11" s="12"/>
      <c r="AE11" s="12"/>
      <c r="AF11" s="10"/>
      <c r="AG11" s="10"/>
      <c r="AH11" s="14"/>
      <c r="AI11" s="14"/>
      <c r="AJ11" s="10"/>
      <c r="AK11" s="10"/>
    </row>
    <row r="12" spans="1:37" s="8" customFormat="1" ht="33.75" customHeight="1" x14ac:dyDescent="0.2">
      <c r="A12" s="129">
        <v>0.85</v>
      </c>
      <c r="B12" s="129"/>
      <c r="C12" s="13" t="s">
        <v>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V12" s="13"/>
      <c r="W12" s="13"/>
      <c r="X12" s="13"/>
      <c r="Y12" s="13"/>
      <c r="Z12" s="13"/>
      <c r="AA12" s="13"/>
      <c r="AB12" s="13"/>
    </row>
    <row r="13" spans="1:37" s="8" customFormat="1" ht="33.75" customHeight="1" x14ac:dyDescent="0.2">
      <c r="A13" s="12" t="s">
        <v>2</v>
      </c>
      <c r="B13" s="12"/>
      <c r="C13" s="10"/>
      <c r="D13" s="10"/>
      <c r="E13" s="10"/>
      <c r="F13" s="10"/>
      <c r="G13" s="13"/>
      <c r="H13" s="13"/>
      <c r="I13" s="10"/>
      <c r="L13" s="10"/>
      <c r="M13" s="10"/>
      <c r="N13" s="14"/>
      <c r="O13" s="14"/>
      <c r="P13" s="13"/>
      <c r="Q13" s="13"/>
      <c r="T13" s="12"/>
      <c r="U13" s="12"/>
      <c r="V13" s="10"/>
      <c r="W13" s="10"/>
      <c r="X13" s="10"/>
      <c r="Y13" s="10"/>
      <c r="Z13" s="10"/>
      <c r="AA13" s="10"/>
      <c r="AB13" s="13"/>
      <c r="AC13" s="26"/>
      <c r="AD13" s="24"/>
      <c r="AE13" s="24"/>
      <c r="AF13" s="24"/>
      <c r="AG13" s="24"/>
      <c r="AH13" s="24"/>
      <c r="AI13" s="24"/>
      <c r="AJ13" s="24"/>
      <c r="AK13" s="27"/>
    </row>
    <row r="14" spans="1:37" s="8" customFormat="1" ht="33.75" customHeight="1" x14ac:dyDescent="0.2">
      <c r="A14" s="12" t="s">
        <v>16</v>
      </c>
      <c r="B14" s="12"/>
      <c r="C14" s="128">
        <f ca="1">INT(RAND()*(10-3)+3)*100</f>
        <v>300</v>
      </c>
      <c r="D14" s="128"/>
      <c r="E14" s="128"/>
      <c r="F14" s="10" t="s">
        <v>35</v>
      </c>
      <c r="G14" s="10"/>
      <c r="H14" s="14"/>
      <c r="I14" s="128">
        <f ca="1">INT(RAND()*(10-5)+5)</f>
        <v>9</v>
      </c>
      <c r="J14" s="128"/>
      <c r="K14" s="128"/>
      <c r="L14" s="10" t="s">
        <v>219</v>
      </c>
      <c r="N14" s="10"/>
      <c r="O14" s="10"/>
      <c r="P14" s="10"/>
      <c r="Q14" s="10"/>
      <c r="R14" s="13"/>
      <c r="S14" s="13"/>
      <c r="T14" s="13"/>
      <c r="U14" s="12"/>
      <c r="V14" s="12"/>
      <c r="W14" s="10"/>
      <c r="X14" s="10"/>
      <c r="Y14" s="10"/>
      <c r="Z14" s="14"/>
      <c r="AA14" s="13"/>
      <c r="AB14" s="10"/>
      <c r="AC14" s="10"/>
      <c r="AD14" s="12"/>
      <c r="AE14" s="12"/>
      <c r="AF14" s="10"/>
      <c r="AG14" s="10"/>
      <c r="AH14" s="14"/>
      <c r="AI14" s="14"/>
      <c r="AJ14" s="10"/>
      <c r="AK14" s="10"/>
    </row>
    <row r="15" spans="1:37" s="8" customFormat="1" ht="33.75" customHeight="1" x14ac:dyDescent="0.2">
      <c r="A15" s="129">
        <v>0.16</v>
      </c>
      <c r="B15" s="129"/>
      <c r="C15" s="13" t="s">
        <v>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V15" s="13"/>
      <c r="W15" s="13"/>
      <c r="X15" s="13"/>
      <c r="Y15" s="13"/>
      <c r="Z15" s="13"/>
      <c r="AA15" s="13"/>
      <c r="AB15" s="13"/>
    </row>
    <row r="16" spans="1:37" s="8" customFormat="1" ht="33.75" customHeight="1" x14ac:dyDescent="0.2">
      <c r="A16" s="12" t="s">
        <v>2</v>
      </c>
      <c r="B16" s="12"/>
      <c r="C16" s="10"/>
      <c r="D16" s="10"/>
      <c r="E16" s="10"/>
      <c r="F16" s="10"/>
      <c r="G16" s="13"/>
      <c r="H16" s="13"/>
      <c r="I16" s="10"/>
      <c r="L16" s="10"/>
      <c r="M16" s="10"/>
      <c r="N16" s="14"/>
      <c r="O16" s="14"/>
      <c r="P16" s="13"/>
      <c r="Q16" s="13"/>
      <c r="T16" s="12"/>
      <c r="U16" s="12"/>
      <c r="V16" s="10"/>
      <c r="W16" s="10"/>
      <c r="X16" s="10"/>
      <c r="Y16" s="10"/>
      <c r="Z16" s="10"/>
      <c r="AA16" s="10"/>
      <c r="AB16" s="13"/>
      <c r="AC16" s="26"/>
      <c r="AD16" s="24"/>
      <c r="AE16" s="24"/>
      <c r="AF16" s="24"/>
      <c r="AG16" s="24"/>
      <c r="AH16" s="24"/>
      <c r="AI16" s="24"/>
      <c r="AJ16" s="24"/>
      <c r="AK16" s="27"/>
    </row>
    <row r="17" spans="1:37" s="8" customFormat="1" ht="33.75" customHeight="1" x14ac:dyDescent="0.2">
      <c r="A17" s="12" t="s">
        <v>17</v>
      </c>
      <c r="B17" s="12"/>
      <c r="C17" s="128">
        <f ca="1">INT(RAND()*(10-3)+3)*10</f>
        <v>90</v>
      </c>
      <c r="D17" s="128"/>
      <c r="E17" s="128"/>
      <c r="F17" s="12" t="s">
        <v>267</v>
      </c>
      <c r="G17" s="10"/>
      <c r="H17" s="14"/>
      <c r="I17" s="128">
        <f ca="1">INT(RAND()*(10-3)+3)*10+100</f>
        <v>140</v>
      </c>
      <c r="J17" s="128"/>
      <c r="K17" s="128"/>
      <c r="L17" s="12" t="s">
        <v>268</v>
      </c>
      <c r="N17" s="10"/>
      <c r="O17" s="10"/>
      <c r="P17" s="10"/>
      <c r="Q17" s="10"/>
      <c r="R17" s="13"/>
      <c r="S17" s="13"/>
      <c r="T17" s="13"/>
      <c r="U17" s="12"/>
      <c r="V17" s="12"/>
      <c r="W17" s="10"/>
      <c r="X17" s="10"/>
      <c r="Y17" s="10"/>
      <c r="Z17" s="14"/>
      <c r="AA17" s="13"/>
      <c r="AB17" s="10"/>
      <c r="AC17" s="10"/>
      <c r="AD17" s="12"/>
      <c r="AE17" s="12"/>
      <c r="AF17" s="10"/>
      <c r="AG17" s="10"/>
      <c r="AH17" s="14"/>
      <c r="AI17" s="14"/>
      <c r="AJ17" s="10"/>
      <c r="AK17" s="10"/>
    </row>
    <row r="18" spans="1:37" s="8" customFormat="1" ht="33.75" customHeight="1" x14ac:dyDescent="0.2">
      <c r="A18" s="129">
        <v>1.5</v>
      </c>
      <c r="B18" s="129"/>
      <c r="C18" s="13" t="s">
        <v>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 s="13"/>
      <c r="W18" s="13"/>
      <c r="X18" s="13"/>
      <c r="Y18" s="13"/>
      <c r="Z18" s="13"/>
      <c r="AA18" s="13"/>
      <c r="AB18" s="13"/>
    </row>
    <row r="19" spans="1:37" s="8" customFormat="1" ht="33.75" customHeight="1" x14ac:dyDescent="0.2">
      <c r="A19" s="12" t="s">
        <v>2</v>
      </c>
      <c r="B19" s="12"/>
      <c r="C19" s="10"/>
      <c r="D19" s="10"/>
      <c r="E19" s="10"/>
      <c r="F19" s="10"/>
      <c r="G19" s="13"/>
      <c r="H19" s="13"/>
      <c r="I19" s="10"/>
      <c r="L19" s="10"/>
      <c r="M19" s="10"/>
      <c r="N19" s="14"/>
      <c r="O19" s="14"/>
      <c r="P19" s="13"/>
      <c r="Q19" s="13"/>
      <c r="T19" s="12"/>
      <c r="U19" s="12"/>
      <c r="V19" s="10"/>
      <c r="W19" s="10"/>
      <c r="X19" s="10"/>
      <c r="Y19" s="10"/>
      <c r="Z19" s="10"/>
      <c r="AA19" s="10"/>
      <c r="AB19" s="13"/>
      <c r="AC19" s="26"/>
      <c r="AD19" s="24"/>
      <c r="AE19" s="24"/>
      <c r="AF19" s="24"/>
      <c r="AG19" s="24"/>
      <c r="AH19" s="24"/>
      <c r="AI19" s="24"/>
      <c r="AJ19" s="24"/>
      <c r="AK19" s="27"/>
    </row>
    <row r="20" spans="1:37" s="8" customFormat="1" ht="33.75" customHeight="1" x14ac:dyDescent="0.2">
      <c r="A20" s="12" t="s">
        <v>19</v>
      </c>
      <c r="B20" s="12"/>
      <c r="C20" s="128">
        <f ca="1">INT(RAND()*(7-3)+3)*100</f>
        <v>600</v>
      </c>
      <c r="D20" s="128"/>
      <c r="E20" s="128"/>
      <c r="F20" s="10" t="s">
        <v>36</v>
      </c>
      <c r="G20" s="10"/>
      <c r="H20" s="14"/>
      <c r="I20" s="128">
        <f ca="1">INT(RAND()*(10-3)+3)*10+100</f>
        <v>130</v>
      </c>
      <c r="J20" s="128"/>
      <c r="K20" s="128"/>
      <c r="L20" s="10" t="s">
        <v>220</v>
      </c>
      <c r="N20" s="10"/>
      <c r="O20" s="10"/>
      <c r="P20" s="10"/>
      <c r="Q20" s="10"/>
      <c r="R20" s="13"/>
      <c r="S20" s="13"/>
      <c r="T20" s="13"/>
      <c r="U20" s="12"/>
      <c r="V20" s="12"/>
      <c r="W20" s="10"/>
      <c r="X20" s="10"/>
      <c r="Y20" s="10"/>
      <c r="Z20" s="14"/>
      <c r="AA20" s="13"/>
      <c r="AB20" s="10"/>
      <c r="AC20" s="10"/>
      <c r="AD20" s="12"/>
      <c r="AE20" s="12"/>
      <c r="AF20" s="10"/>
      <c r="AG20" s="10"/>
      <c r="AH20" s="14"/>
      <c r="AI20" s="14"/>
      <c r="AJ20" s="10"/>
      <c r="AK20" s="10"/>
    </row>
    <row r="21" spans="1:37" s="8" customFormat="1" ht="33.75" customHeight="1" x14ac:dyDescent="0.2">
      <c r="A21" s="129">
        <v>1.6</v>
      </c>
      <c r="B21" s="129"/>
      <c r="C21" s="13" t="s">
        <v>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V21" s="13"/>
      <c r="W21" s="13"/>
      <c r="X21" s="13"/>
      <c r="Y21" s="13"/>
      <c r="Z21" s="13"/>
      <c r="AA21" s="13"/>
      <c r="AB21" s="13"/>
    </row>
    <row r="22" spans="1:37" s="8" customFormat="1" ht="33.75" customHeight="1" x14ac:dyDescent="0.2">
      <c r="A22" s="12" t="s">
        <v>2</v>
      </c>
      <c r="B22" s="12"/>
      <c r="C22" s="10"/>
      <c r="D22" s="10"/>
      <c r="E22" s="10"/>
      <c r="F22" s="10"/>
      <c r="G22" s="13"/>
      <c r="H22" s="13"/>
      <c r="I22" s="10"/>
      <c r="L22" s="10"/>
      <c r="M22" s="10"/>
      <c r="N22" s="14"/>
      <c r="O22" s="14"/>
      <c r="P22" s="13"/>
      <c r="Q22" s="13"/>
      <c r="T22" s="12"/>
      <c r="U22" s="12"/>
      <c r="V22" s="10"/>
      <c r="W22" s="10"/>
      <c r="X22" s="10"/>
      <c r="Y22" s="10"/>
      <c r="Z22" s="10"/>
      <c r="AA22" s="10"/>
      <c r="AB22" s="13"/>
      <c r="AC22" s="26"/>
      <c r="AD22" s="24"/>
      <c r="AE22" s="24"/>
      <c r="AF22" s="24"/>
      <c r="AG22" s="24"/>
      <c r="AH22" s="24"/>
      <c r="AI22" s="24"/>
      <c r="AJ22" s="24"/>
      <c r="AK22" s="27"/>
    </row>
    <row r="23" spans="1:37" s="8" customFormat="1" ht="33.75" customHeight="1" x14ac:dyDescent="0.2">
      <c r="A23" s="12" t="s">
        <v>20</v>
      </c>
      <c r="B23" s="12"/>
      <c r="C23" s="128">
        <f ca="1">INT(RAND()*(10-7)+7)*100</f>
        <v>900</v>
      </c>
      <c r="D23" s="128"/>
      <c r="E23" s="128"/>
      <c r="F23" s="10" t="s">
        <v>37</v>
      </c>
      <c r="G23" s="10"/>
      <c r="H23" s="14"/>
      <c r="I23" s="128">
        <f ca="1">INT(RAND()*(10-3)+3)*10+200</f>
        <v>250</v>
      </c>
      <c r="J23" s="128"/>
      <c r="K23" s="128"/>
      <c r="L23" s="10" t="s">
        <v>221</v>
      </c>
      <c r="N23" s="10"/>
      <c r="O23" s="10"/>
      <c r="P23" s="10"/>
      <c r="Q23" s="10"/>
      <c r="R23" s="13"/>
      <c r="S23" s="13"/>
      <c r="T23" s="13"/>
      <c r="U23" s="12"/>
      <c r="V23" s="12"/>
      <c r="W23" s="10"/>
      <c r="X23" s="10"/>
      <c r="Y23" s="10"/>
      <c r="Z23" s="14"/>
      <c r="AA23" s="13"/>
      <c r="AB23" s="10"/>
      <c r="AC23" s="10"/>
      <c r="AD23" s="12"/>
      <c r="AE23" s="12"/>
      <c r="AF23" s="10"/>
      <c r="AG23" s="10"/>
      <c r="AH23" s="14"/>
      <c r="AI23" s="14"/>
      <c r="AJ23" s="10"/>
      <c r="AK23" s="10"/>
    </row>
    <row r="24" spans="1:37" s="8" customFormat="1" ht="33.75" customHeight="1" x14ac:dyDescent="0.2">
      <c r="A24" s="129">
        <v>1.4</v>
      </c>
      <c r="B24" s="129"/>
      <c r="C24" s="13" t="s">
        <v>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V24" s="13"/>
      <c r="W24" s="13"/>
      <c r="X24" s="13"/>
      <c r="Y24" s="13"/>
      <c r="Z24" s="13"/>
      <c r="AA24" s="13"/>
      <c r="AB24" s="13"/>
    </row>
    <row r="25" spans="1:37" s="8" customFormat="1" ht="33.75" customHeight="1" x14ac:dyDescent="0.2">
      <c r="A25" s="12" t="s">
        <v>2</v>
      </c>
      <c r="B25" s="12"/>
      <c r="C25" s="10"/>
      <c r="D25" s="10"/>
      <c r="E25" s="10"/>
      <c r="F25" s="10"/>
      <c r="G25" s="13"/>
      <c r="H25" s="13"/>
      <c r="I25" s="10"/>
      <c r="L25" s="10"/>
      <c r="M25" s="10"/>
      <c r="N25" s="14"/>
      <c r="O25" s="14"/>
      <c r="P25" s="13"/>
      <c r="Q25" s="13"/>
      <c r="T25" s="12"/>
      <c r="U25" s="12"/>
      <c r="V25" s="10"/>
      <c r="W25" s="10"/>
      <c r="X25" s="10"/>
      <c r="Y25" s="10"/>
      <c r="Z25" s="10"/>
      <c r="AA25" s="10"/>
      <c r="AB25" s="13"/>
      <c r="AC25" s="26"/>
      <c r="AD25" s="24"/>
      <c r="AE25" s="24"/>
      <c r="AF25" s="24"/>
      <c r="AG25" s="24"/>
      <c r="AH25" s="24"/>
      <c r="AI25" s="24"/>
      <c r="AJ25" s="24"/>
      <c r="AK25" s="27"/>
    </row>
    <row r="26" spans="1:37" ht="24.95" customHeight="1" x14ac:dyDescent="0.2">
      <c r="D26" s="1" t="str">
        <f>IF(D1="","",D1)</f>
        <v>割合⑧</v>
      </c>
      <c r="AG26" s="2" t="str">
        <f>IF(AG1="","",AG1)</f>
        <v>№</v>
      </c>
      <c r="AH26" s="2"/>
      <c r="AI26" s="126">
        <f>IF(AI1="","",AI1)</f>
        <v>16</v>
      </c>
      <c r="AJ26" s="126"/>
    </row>
    <row r="27" spans="1:37" ht="21.75" customHeight="1" x14ac:dyDescent="0.2">
      <c r="E27" s="11" t="s">
        <v>5</v>
      </c>
      <c r="F27" s="9"/>
      <c r="G27" s="9"/>
      <c r="Q27" s="15" t="str">
        <f>IF(Q2="","",Q2)</f>
        <v>名前</v>
      </c>
      <c r="R27" s="16"/>
      <c r="S27" s="16"/>
      <c r="T27" s="16"/>
      <c r="U27" s="16" t="str">
        <f>IF(U2="","",U2)</f>
        <v/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7" ht="24.95" customHeight="1" x14ac:dyDescent="0.2">
      <c r="A28" s="6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7" ht="33.75" customHeight="1" x14ac:dyDescent="0.2">
      <c r="A29" s="29" t="s">
        <v>152</v>
      </c>
      <c r="Q29" s="7"/>
      <c r="R29" s="8"/>
      <c r="S29" s="8"/>
      <c r="T29" s="8"/>
      <c r="U29" s="8"/>
      <c r="V29" s="8"/>
      <c r="W29" s="8"/>
      <c r="X29" s="8"/>
      <c r="Y29" s="8"/>
      <c r="Z29" s="30" t="s">
        <v>12</v>
      </c>
      <c r="AA29" s="30"/>
      <c r="AB29" s="30"/>
      <c r="AC29" s="30"/>
      <c r="AD29" s="30"/>
      <c r="AE29" s="30"/>
      <c r="AF29" s="30"/>
      <c r="AG29" s="31"/>
      <c r="AH29" s="31"/>
      <c r="AI29" s="31"/>
      <c r="AJ29" s="31"/>
    </row>
    <row r="30" spans="1:37" s="8" customFormat="1" ht="33.75" customHeight="1" x14ac:dyDescent="0.2">
      <c r="A30" s="12" t="s">
        <v>13</v>
      </c>
      <c r="B30" s="12"/>
      <c r="C30" s="128">
        <f ca="1">C5</f>
        <v>30</v>
      </c>
      <c r="D30" s="128"/>
      <c r="E30" s="128"/>
      <c r="F30" s="10" t="s">
        <v>29</v>
      </c>
      <c r="G30" s="10"/>
      <c r="H30" s="14"/>
      <c r="I30" s="128">
        <f ca="1">I5</f>
        <v>50</v>
      </c>
      <c r="J30" s="128"/>
      <c r="K30" s="128"/>
      <c r="L30" s="10" t="s">
        <v>217</v>
      </c>
      <c r="N30" s="10"/>
      <c r="O30" s="10"/>
      <c r="P30" s="10"/>
      <c r="Q30" s="10"/>
      <c r="R30" s="13"/>
      <c r="S30" s="13"/>
      <c r="T30" s="13"/>
      <c r="U30" s="12"/>
      <c r="V30" s="12"/>
      <c r="W30" s="10"/>
      <c r="X30" s="10"/>
      <c r="Y30" s="10"/>
      <c r="Z30" s="14"/>
      <c r="AA30" s="13"/>
      <c r="AB30" s="10"/>
      <c r="AC30" s="10"/>
      <c r="AD30" s="12"/>
      <c r="AE30" s="12"/>
      <c r="AF30" s="10"/>
      <c r="AG30" s="10"/>
      <c r="AH30" s="14"/>
      <c r="AI30" s="14"/>
      <c r="AJ30" s="10"/>
      <c r="AK30" s="10"/>
    </row>
    <row r="31" spans="1:37" s="8" customFormat="1" ht="33.75" customHeight="1" x14ac:dyDescent="0.2">
      <c r="A31" s="129" t="s">
        <v>33</v>
      </c>
      <c r="B31" s="129"/>
      <c r="C31" s="13" t="s">
        <v>6</v>
      </c>
      <c r="D31" s="13"/>
      <c r="E31" s="13"/>
      <c r="F31" s="130">
        <f ca="1">C30</f>
        <v>30</v>
      </c>
      <c r="G31" s="130"/>
      <c r="H31" s="130"/>
      <c r="I31" s="130" t="s">
        <v>10</v>
      </c>
      <c r="J31" s="130"/>
      <c r="K31" s="130">
        <f ca="1">I30*0.01</f>
        <v>0.5</v>
      </c>
      <c r="L31" s="130"/>
      <c r="M31" s="130"/>
      <c r="N31" s="130" t="s">
        <v>11</v>
      </c>
      <c r="O31" s="130"/>
      <c r="P31" s="130">
        <f ca="1">F31*K31</f>
        <v>15</v>
      </c>
      <c r="Q31" s="130"/>
      <c r="R31" s="130"/>
      <c r="S31" s="13"/>
      <c r="V31" s="13"/>
      <c r="W31" s="13"/>
      <c r="X31" s="13"/>
      <c r="Y31" s="13"/>
      <c r="Z31" s="13"/>
      <c r="AA31" s="13"/>
      <c r="AB31" s="13"/>
    </row>
    <row r="32" spans="1:37" s="8" customFormat="1" ht="33.75" customHeight="1" x14ac:dyDescent="0.2">
      <c r="A32" s="12" t="s">
        <v>2</v>
      </c>
      <c r="B32" s="12"/>
      <c r="C32" s="10"/>
      <c r="D32" s="10"/>
      <c r="E32" s="10"/>
      <c r="F32" s="10"/>
      <c r="G32" s="13"/>
      <c r="H32" s="13"/>
      <c r="I32" s="10"/>
      <c r="L32" s="10"/>
      <c r="M32" s="10"/>
      <c r="N32" s="14"/>
      <c r="O32" s="14"/>
      <c r="P32" s="13"/>
      <c r="Q32" s="13"/>
      <c r="T32" s="12"/>
      <c r="U32" s="12"/>
      <c r="V32" s="10"/>
      <c r="W32" s="10"/>
      <c r="X32" s="10"/>
      <c r="Y32" s="10"/>
      <c r="Z32" s="10"/>
      <c r="AA32" s="17"/>
      <c r="AB32" s="17"/>
      <c r="AC32" s="26"/>
      <c r="AD32" s="24"/>
      <c r="AE32" s="131">
        <f ca="1">P31</f>
        <v>15</v>
      </c>
      <c r="AF32" s="131"/>
      <c r="AG32" s="131"/>
      <c r="AH32" s="131"/>
      <c r="AI32" s="25" t="s">
        <v>28</v>
      </c>
      <c r="AJ32" s="24"/>
      <c r="AK32" s="27"/>
    </row>
    <row r="33" spans="1:37" s="8" customFormat="1" ht="33.75" customHeight="1" x14ac:dyDescent="0.2">
      <c r="A33" s="12" t="s">
        <v>14</v>
      </c>
      <c r="B33" s="12"/>
      <c r="C33" s="128">
        <f ca="1">C8</f>
        <v>600</v>
      </c>
      <c r="D33" s="128"/>
      <c r="E33" s="128"/>
      <c r="F33" s="10" t="s">
        <v>34</v>
      </c>
      <c r="G33" s="10"/>
      <c r="H33" s="14"/>
      <c r="I33" s="128">
        <f ca="1">I8</f>
        <v>30</v>
      </c>
      <c r="J33" s="128"/>
      <c r="K33" s="128"/>
      <c r="L33" s="10" t="s">
        <v>218</v>
      </c>
      <c r="N33" s="10"/>
      <c r="O33" s="10"/>
      <c r="P33" s="10"/>
      <c r="Q33" s="10"/>
      <c r="R33" s="13"/>
      <c r="S33" s="13"/>
      <c r="T33" s="13"/>
      <c r="U33" s="12"/>
      <c r="V33" s="12"/>
      <c r="W33" s="10"/>
      <c r="X33" s="10"/>
      <c r="Y33" s="10"/>
      <c r="Z33" s="14"/>
      <c r="AA33" s="13"/>
      <c r="AB33" s="10"/>
      <c r="AC33" s="10"/>
      <c r="AD33" s="12"/>
      <c r="AE33" s="12"/>
      <c r="AF33" s="10"/>
      <c r="AG33" s="10"/>
      <c r="AH33" s="14"/>
      <c r="AI33" s="14"/>
      <c r="AJ33" s="10"/>
      <c r="AK33" s="10"/>
    </row>
    <row r="34" spans="1:37" s="8" customFormat="1" ht="33.75" customHeight="1" x14ac:dyDescent="0.2">
      <c r="A34" s="129">
        <v>0.08</v>
      </c>
      <c r="B34" s="129"/>
      <c r="C34" s="13" t="s">
        <v>6</v>
      </c>
      <c r="D34" s="13"/>
      <c r="E34" s="13"/>
      <c r="F34" s="130">
        <f ca="1">C33</f>
        <v>600</v>
      </c>
      <c r="G34" s="130"/>
      <c r="H34" s="130"/>
      <c r="I34" s="130" t="s">
        <v>10</v>
      </c>
      <c r="J34" s="130"/>
      <c r="K34" s="130">
        <f ca="1">I33*0.01</f>
        <v>0.3</v>
      </c>
      <c r="L34" s="130"/>
      <c r="M34" s="130"/>
      <c r="N34" s="130" t="s">
        <v>11</v>
      </c>
      <c r="O34" s="130"/>
      <c r="P34" s="130">
        <f ca="1">F34*K34</f>
        <v>180</v>
      </c>
      <c r="Q34" s="130"/>
      <c r="R34" s="130"/>
      <c r="S34" s="13"/>
      <c r="V34" s="13"/>
      <c r="W34" s="13"/>
      <c r="X34" s="13"/>
      <c r="Y34" s="13"/>
      <c r="Z34" s="13"/>
      <c r="AA34" s="13"/>
      <c r="AB34" s="13"/>
    </row>
    <row r="35" spans="1:37" s="8" customFormat="1" ht="33.75" customHeight="1" x14ac:dyDescent="0.2">
      <c r="A35" s="12" t="s">
        <v>2</v>
      </c>
      <c r="B35" s="12"/>
      <c r="C35" s="10"/>
      <c r="D35" s="10"/>
      <c r="E35" s="10"/>
      <c r="F35" s="10"/>
      <c r="G35" s="13"/>
      <c r="H35" s="13"/>
      <c r="I35" s="10"/>
      <c r="L35" s="10"/>
      <c r="M35" s="10"/>
      <c r="N35" s="14"/>
      <c r="O35" s="14"/>
      <c r="P35" s="13"/>
      <c r="Q35" s="13"/>
      <c r="T35" s="12"/>
      <c r="U35" s="12"/>
      <c r="V35" s="10"/>
      <c r="W35" s="10"/>
      <c r="X35" s="10"/>
      <c r="Y35" s="10"/>
      <c r="Z35" s="10"/>
      <c r="AA35" s="17"/>
      <c r="AB35" s="17"/>
      <c r="AC35" s="26"/>
      <c r="AD35" s="24"/>
      <c r="AE35" s="131">
        <f ca="1">P34</f>
        <v>180</v>
      </c>
      <c r="AF35" s="131"/>
      <c r="AG35" s="131"/>
      <c r="AH35" s="131"/>
      <c r="AI35" s="25" t="s">
        <v>150</v>
      </c>
      <c r="AJ35" s="24"/>
      <c r="AK35" s="27"/>
    </row>
    <row r="36" spans="1:37" s="8" customFormat="1" ht="33.75" customHeight="1" x14ac:dyDescent="0.2">
      <c r="A36" s="12" t="s">
        <v>15</v>
      </c>
      <c r="B36" s="12"/>
      <c r="C36" s="128">
        <f ca="1">C11</f>
        <v>60</v>
      </c>
      <c r="D36" s="128"/>
      <c r="E36" s="128"/>
      <c r="F36" s="12" t="s">
        <v>269</v>
      </c>
      <c r="G36" s="10"/>
      <c r="H36" s="14"/>
      <c r="I36" s="128">
        <f ca="1">I11</f>
        <v>3</v>
      </c>
      <c r="J36" s="128"/>
      <c r="K36" s="128"/>
      <c r="L36" s="12" t="s">
        <v>270</v>
      </c>
      <c r="N36" s="10"/>
      <c r="O36" s="10"/>
      <c r="P36" s="10"/>
      <c r="Q36" s="10"/>
      <c r="R36" s="13"/>
      <c r="S36" s="13"/>
      <c r="T36" s="13"/>
      <c r="U36" s="12"/>
      <c r="V36" s="12"/>
      <c r="W36" s="10"/>
      <c r="X36" s="10"/>
      <c r="Y36" s="10"/>
      <c r="Z36" s="14"/>
      <c r="AA36" s="13"/>
      <c r="AB36" s="10"/>
      <c r="AC36" s="10"/>
      <c r="AD36" s="12"/>
      <c r="AE36" s="12"/>
      <c r="AF36" s="10"/>
      <c r="AG36" s="10"/>
      <c r="AH36" s="14"/>
      <c r="AI36" s="14"/>
      <c r="AJ36" s="10"/>
      <c r="AK36" s="10"/>
    </row>
    <row r="37" spans="1:37" s="8" customFormat="1" ht="33.75" customHeight="1" x14ac:dyDescent="0.2">
      <c r="A37" s="129">
        <v>0.85</v>
      </c>
      <c r="B37" s="129"/>
      <c r="C37" s="13" t="s">
        <v>6</v>
      </c>
      <c r="D37" s="13"/>
      <c r="E37" s="13"/>
      <c r="F37" s="130">
        <f ca="1">C36</f>
        <v>60</v>
      </c>
      <c r="G37" s="130"/>
      <c r="H37" s="130"/>
      <c r="I37" s="130" t="s">
        <v>10</v>
      </c>
      <c r="J37" s="130"/>
      <c r="K37" s="130">
        <f ca="1">I36*0.01</f>
        <v>0.03</v>
      </c>
      <c r="L37" s="130"/>
      <c r="M37" s="130"/>
      <c r="N37" s="130" t="s">
        <v>11</v>
      </c>
      <c r="O37" s="130"/>
      <c r="P37" s="130">
        <f ca="1">F37*K37</f>
        <v>1.7999999999999998</v>
      </c>
      <c r="Q37" s="130"/>
      <c r="R37" s="130"/>
      <c r="S37" s="13"/>
      <c r="V37" s="13"/>
      <c r="W37" s="13"/>
      <c r="X37" s="13"/>
      <c r="Y37" s="13"/>
      <c r="Z37" s="13"/>
      <c r="AA37" s="13"/>
      <c r="AB37" s="13"/>
    </row>
    <row r="38" spans="1:37" s="8" customFormat="1" ht="33.75" customHeight="1" x14ac:dyDescent="0.2">
      <c r="A38" s="12" t="s">
        <v>2</v>
      </c>
      <c r="B38" s="12"/>
      <c r="C38" s="10"/>
      <c r="D38" s="10"/>
      <c r="E38" s="10"/>
      <c r="F38" s="10"/>
      <c r="G38" s="13"/>
      <c r="H38" s="13"/>
      <c r="I38" s="10"/>
      <c r="L38" s="10"/>
      <c r="M38" s="10"/>
      <c r="N38" s="14"/>
      <c r="O38" s="14"/>
      <c r="P38" s="13"/>
      <c r="Q38" s="13"/>
      <c r="T38" s="12"/>
      <c r="U38" s="12"/>
      <c r="V38" s="10"/>
      <c r="W38" s="10"/>
      <c r="X38" s="10"/>
      <c r="Y38" s="10"/>
      <c r="Z38" s="10"/>
      <c r="AA38" s="17"/>
      <c r="AB38" s="17"/>
      <c r="AC38" s="26"/>
      <c r="AD38" s="24"/>
      <c r="AE38" s="131">
        <f ca="1">P37</f>
        <v>1.7999999999999998</v>
      </c>
      <c r="AF38" s="131"/>
      <c r="AG38" s="131"/>
      <c r="AH38" s="131"/>
      <c r="AI38" s="25" t="s">
        <v>280</v>
      </c>
      <c r="AJ38" s="24"/>
      <c r="AK38" s="27"/>
    </row>
    <row r="39" spans="1:37" s="8" customFormat="1" ht="33.75" customHeight="1" x14ac:dyDescent="0.2">
      <c r="A39" s="12" t="s">
        <v>16</v>
      </c>
      <c r="B39" s="12"/>
      <c r="C39" s="128">
        <f ca="1">C14</f>
        <v>300</v>
      </c>
      <c r="D39" s="128"/>
      <c r="E39" s="128"/>
      <c r="F39" s="10" t="s">
        <v>35</v>
      </c>
      <c r="G39" s="10"/>
      <c r="H39" s="14"/>
      <c r="I39" s="128">
        <f ca="1">I14</f>
        <v>9</v>
      </c>
      <c r="J39" s="128"/>
      <c r="K39" s="128"/>
      <c r="L39" s="10" t="s">
        <v>219</v>
      </c>
      <c r="N39" s="10"/>
      <c r="O39" s="10"/>
      <c r="P39" s="10"/>
      <c r="Q39" s="10"/>
      <c r="R39" s="13"/>
      <c r="S39" s="13"/>
      <c r="T39" s="13"/>
      <c r="U39" s="12"/>
      <c r="V39" s="12"/>
      <c r="W39" s="10"/>
      <c r="X39" s="10"/>
      <c r="Y39" s="10"/>
      <c r="Z39" s="14"/>
      <c r="AA39" s="13"/>
      <c r="AB39" s="10"/>
      <c r="AC39" s="10"/>
      <c r="AD39" s="12"/>
      <c r="AE39" s="12"/>
      <c r="AF39" s="10"/>
      <c r="AG39" s="10"/>
      <c r="AH39" s="14"/>
      <c r="AI39" s="14"/>
      <c r="AJ39" s="10"/>
      <c r="AK39" s="10"/>
    </row>
    <row r="40" spans="1:37" s="8" customFormat="1" ht="33.75" customHeight="1" x14ac:dyDescent="0.2">
      <c r="A40" s="129">
        <v>0.16</v>
      </c>
      <c r="B40" s="129"/>
      <c r="C40" s="13" t="s">
        <v>6</v>
      </c>
      <c r="D40" s="13"/>
      <c r="E40" s="13"/>
      <c r="F40" s="130">
        <f ca="1">C39</f>
        <v>300</v>
      </c>
      <c r="G40" s="130"/>
      <c r="H40" s="130"/>
      <c r="I40" s="130" t="s">
        <v>10</v>
      </c>
      <c r="J40" s="130"/>
      <c r="K40" s="130">
        <f ca="1">I39*0.01</f>
        <v>0.09</v>
      </c>
      <c r="L40" s="130"/>
      <c r="M40" s="130"/>
      <c r="N40" s="130" t="s">
        <v>11</v>
      </c>
      <c r="O40" s="130"/>
      <c r="P40" s="130">
        <f ca="1">F40*K40</f>
        <v>27</v>
      </c>
      <c r="Q40" s="130"/>
      <c r="R40" s="130"/>
      <c r="S40" s="13"/>
      <c r="V40" s="13"/>
      <c r="W40" s="13"/>
      <c r="X40" s="13"/>
      <c r="Y40" s="13"/>
      <c r="Z40" s="13"/>
      <c r="AA40" s="13"/>
      <c r="AB40" s="13"/>
    </row>
    <row r="41" spans="1:37" s="8" customFormat="1" ht="33.75" customHeight="1" x14ac:dyDescent="0.2">
      <c r="A41" s="12" t="s">
        <v>2</v>
      </c>
      <c r="B41" s="12"/>
      <c r="C41" s="10"/>
      <c r="D41" s="10"/>
      <c r="E41" s="10"/>
      <c r="F41" s="10"/>
      <c r="G41" s="13"/>
      <c r="H41" s="13"/>
      <c r="I41" s="10"/>
      <c r="L41" s="10"/>
      <c r="M41" s="10"/>
      <c r="N41" s="14"/>
      <c r="O41" s="14"/>
      <c r="P41" s="13"/>
      <c r="Q41" s="13"/>
      <c r="T41" s="12"/>
      <c r="U41" s="12"/>
      <c r="V41" s="10"/>
      <c r="W41" s="10"/>
      <c r="X41" s="10"/>
      <c r="Y41" s="10"/>
      <c r="Z41" s="10"/>
      <c r="AA41" s="17"/>
      <c r="AB41" s="17"/>
      <c r="AC41" s="26"/>
      <c r="AD41" s="24"/>
      <c r="AE41" s="131">
        <f ca="1">P40</f>
        <v>27</v>
      </c>
      <c r="AF41" s="131"/>
      <c r="AG41" s="131"/>
      <c r="AH41" s="131"/>
      <c r="AI41" s="25" t="s">
        <v>149</v>
      </c>
      <c r="AJ41" s="24"/>
      <c r="AK41" s="27"/>
    </row>
    <row r="42" spans="1:37" s="8" customFormat="1" ht="33.75" customHeight="1" x14ac:dyDescent="0.2">
      <c r="A42" s="12" t="s">
        <v>17</v>
      </c>
      <c r="B42" s="12"/>
      <c r="C42" s="128">
        <f ca="1">C17</f>
        <v>90</v>
      </c>
      <c r="D42" s="128"/>
      <c r="E42" s="128"/>
      <c r="F42" s="12" t="s">
        <v>267</v>
      </c>
      <c r="G42" s="10"/>
      <c r="H42" s="14"/>
      <c r="I42" s="128">
        <f ca="1">I17</f>
        <v>140</v>
      </c>
      <c r="J42" s="128"/>
      <c r="K42" s="128"/>
      <c r="L42" s="12" t="s">
        <v>268</v>
      </c>
      <c r="N42" s="10"/>
      <c r="O42" s="10"/>
      <c r="P42" s="10"/>
      <c r="Q42" s="10"/>
      <c r="R42" s="13"/>
      <c r="S42" s="13"/>
      <c r="T42" s="13"/>
      <c r="U42" s="12"/>
      <c r="V42" s="12"/>
      <c r="W42" s="10"/>
      <c r="X42" s="10"/>
      <c r="Y42" s="10"/>
      <c r="Z42" s="14"/>
      <c r="AA42" s="13"/>
      <c r="AB42" s="10"/>
      <c r="AC42" s="10"/>
      <c r="AD42" s="12"/>
      <c r="AE42" s="12"/>
      <c r="AF42" s="10"/>
      <c r="AG42" s="10"/>
      <c r="AH42" s="14"/>
      <c r="AI42" s="14"/>
      <c r="AJ42" s="10"/>
      <c r="AK42" s="10"/>
    </row>
    <row r="43" spans="1:37" s="8" customFormat="1" ht="33.75" customHeight="1" x14ac:dyDescent="0.2">
      <c r="A43" s="129">
        <v>1.5</v>
      </c>
      <c r="B43" s="129"/>
      <c r="C43" s="13" t="s">
        <v>6</v>
      </c>
      <c r="D43" s="13"/>
      <c r="E43" s="13"/>
      <c r="F43" s="130">
        <f ca="1">C42</f>
        <v>90</v>
      </c>
      <c r="G43" s="130"/>
      <c r="H43" s="130"/>
      <c r="I43" s="130" t="s">
        <v>10</v>
      </c>
      <c r="J43" s="130"/>
      <c r="K43" s="130">
        <f ca="1">I42*0.01</f>
        <v>1.4000000000000001</v>
      </c>
      <c r="L43" s="130"/>
      <c r="M43" s="130"/>
      <c r="N43" s="130" t="s">
        <v>11</v>
      </c>
      <c r="O43" s="130"/>
      <c r="P43" s="130">
        <f ca="1">F43*K43</f>
        <v>126.00000000000001</v>
      </c>
      <c r="Q43" s="130"/>
      <c r="R43" s="130"/>
      <c r="S43" s="13"/>
      <c r="V43" s="13"/>
      <c r="W43" s="13"/>
      <c r="X43" s="13"/>
      <c r="Y43" s="13"/>
      <c r="Z43" s="13"/>
      <c r="AA43" s="13"/>
      <c r="AB43" s="13"/>
    </row>
    <row r="44" spans="1:37" s="8" customFormat="1" ht="33.75" customHeight="1" x14ac:dyDescent="0.2">
      <c r="A44" s="12" t="s">
        <v>2</v>
      </c>
      <c r="B44" s="12"/>
      <c r="C44" s="10"/>
      <c r="D44" s="10"/>
      <c r="E44" s="10"/>
      <c r="F44" s="10"/>
      <c r="G44" s="13"/>
      <c r="H44" s="13"/>
      <c r="I44" s="10"/>
      <c r="L44" s="10"/>
      <c r="M44" s="10"/>
      <c r="N44" s="14"/>
      <c r="O44" s="14"/>
      <c r="P44" s="13"/>
      <c r="Q44" s="13"/>
      <c r="T44" s="12"/>
      <c r="U44" s="12"/>
      <c r="V44" s="10"/>
      <c r="W44" s="10"/>
      <c r="X44" s="10"/>
      <c r="Y44" s="10"/>
      <c r="Z44" s="10"/>
      <c r="AA44" s="17"/>
      <c r="AB44" s="17"/>
      <c r="AC44" s="26"/>
      <c r="AD44" s="24"/>
      <c r="AE44" s="131">
        <f ca="1">P43</f>
        <v>126.00000000000001</v>
      </c>
      <c r="AF44" s="131"/>
      <c r="AG44" s="131"/>
      <c r="AH44" s="131"/>
      <c r="AI44" s="25" t="s">
        <v>281</v>
      </c>
      <c r="AJ44" s="24"/>
      <c r="AK44" s="27"/>
    </row>
    <row r="45" spans="1:37" s="8" customFormat="1" ht="33.75" customHeight="1" x14ac:dyDescent="0.2">
      <c r="A45" s="12" t="s">
        <v>19</v>
      </c>
      <c r="B45" s="12"/>
      <c r="C45" s="128">
        <f ca="1">C20</f>
        <v>600</v>
      </c>
      <c r="D45" s="128"/>
      <c r="E45" s="128"/>
      <c r="F45" s="10" t="s">
        <v>36</v>
      </c>
      <c r="G45" s="10"/>
      <c r="H45" s="14"/>
      <c r="I45" s="128">
        <f ca="1">I20</f>
        <v>130</v>
      </c>
      <c r="J45" s="128"/>
      <c r="K45" s="128"/>
      <c r="L45" s="10" t="s">
        <v>220</v>
      </c>
      <c r="N45" s="10"/>
      <c r="O45" s="10"/>
      <c r="P45" s="10"/>
      <c r="Q45" s="10"/>
      <c r="R45" s="13"/>
      <c r="S45" s="13"/>
      <c r="T45" s="13"/>
      <c r="U45" s="12"/>
      <c r="V45" s="12"/>
      <c r="W45" s="10"/>
      <c r="X45" s="10"/>
      <c r="Y45" s="10"/>
      <c r="Z45" s="14"/>
      <c r="AA45" s="13"/>
      <c r="AB45" s="10"/>
      <c r="AC45" s="10"/>
      <c r="AD45" s="12"/>
      <c r="AE45" s="12"/>
      <c r="AF45" s="10"/>
      <c r="AG45" s="10"/>
      <c r="AH45" s="14"/>
      <c r="AI45" s="14"/>
      <c r="AJ45" s="10"/>
      <c r="AK45" s="10"/>
    </row>
    <row r="46" spans="1:37" s="8" customFormat="1" ht="33.75" customHeight="1" x14ac:dyDescent="0.2">
      <c r="A46" s="129">
        <v>1.6</v>
      </c>
      <c r="B46" s="129"/>
      <c r="C46" s="13" t="s">
        <v>6</v>
      </c>
      <c r="D46" s="13"/>
      <c r="E46" s="13"/>
      <c r="F46" s="130">
        <f ca="1">C45</f>
        <v>600</v>
      </c>
      <c r="G46" s="130"/>
      <c r="H46" s="130"/>
      <c r="I46" s="130" t="s">
        <v>10</v>
      </c>
      <c r="J46" s="130"/>
      <c r="K46" s="130">
        <f ca="1">I45*0.01</f>
        <v>1.3</v>
      </c>
      <c r="L46" s="130"/>
      <c r="M46" s="130"/>
      <c r="N46" s="130" t="s">
        <v>11</v>
      </c>
      <c r="O46" s="130"/>
      <c r="P46" s="130">
        <f ca="1">F46*K46</f>
        <v>780</v>
      </c>
      <c r="Q46" s="130"/>
      <c r="R46" s="130"/>
      <c r="S46" s="13"/>
      <c r="V46" s="13"/>
      <c r="W46" s="13"/>
      <c r="X46" s="13"/>
      <c r="Y46" s="13"/>
      <c r="Z46" s="13"/>
      <c r="AA46" s="13"/>
      <c r="AB46" s="13"/>
    </row>
    <row r="47" spans="1:37" s="8" customFormat="1" ht="33.75" customHeight="1" x14ac:dyDescent="0.2">
      <c r="A47" s="12" t="s">
        <v>2</v>
      </c>
      <c r="B47" s="12"/>
      <c r="C47" s="10"/>
      <c r="D47" s="10"/>
      <c r="E47" s="10"/>
      <c r="F47" s="10"/>
      <c r="G47" s="13"/>
      <c r="H47" s="13"/>
      <c r="I47" s="10"/>
      <c r="L47" s="10"/>
      <c r="M47" s="10"/>
      <c r="N47" s="14"/>
      <c r="O47" s="14"/>
      <c r="P47" s="13"/>
      <c r="Q47" s="13"/>
      <c r="T47" s="12"/>
      <c r="U47" s="12"/>
      <c r="V47" s="10"/>
      <c r="W47" s="10"/>
      <c r="X47" s="10"/>
      <c r="Y47" s="10"/>
      <c r="Z47" s="10"/>
      <c r="AA47" s="17"/>
      <c r="AB47" s="17"/>
      <c r="AC47" s="26"/>
      <c r="AD47" s="24"/>
      <c r="AE47" s="131">
        <f ca="1">P46</f>
        <v>780</v>
      </c>
      <c r="AF47" s="131"/>
      <c r="AG47" s="131"/>
      <c r="AH47" s="131"/>
      <c r="AI47" s="25" t="s">
        <v>259</v>
      </c>
      <c r="AJ47" s="24"/>
      <c r="AK47" s="27"/>
    </row>
    <row r="48" spans="1:37" s="8" customFormat="1" ht="33.75" customHeight="1" x14ac:dyDescent="0.2">
      <c r="A48" s="12" t="s">
        <v>20</v>
      </c>
      <c r="B48" s="12"/>
      <c r="C48" s="128">
        <f ca="1">C23</f>
        <v>900</v>
      </c>
      <c r="D48" s="128"/>
      <c r="E48" s="128"/>
      <c r="F48" s="10" t="s">
        <v>37</v>
      </c>
      <c r="G48" s="10"/>
      <c r="H48" s="14"/>
      <c r="I48" s="128">
        <f ca="1">I23</f>
        <v>250</v>
      </c>
      <c r="J48" s="128"/>
      <c r="K48" s="128"/>
      <c r="L48" s="10" t="s">
        <v>221</v>
      </c>
      <c r="N48" s="10"/>
      <c r="O48" s="10"/>
      <c r="P48" s="10"/>
      <c r="Q48" s="10"/>
      <c r="R48" s="13"/>
      <c r="S48" s="13"/>
      <c r="T48" s="13"/>
      <c r="U48" s="12"/>
      <c r="V48" s="12"/>
      <c r="W48" s="10"/>
      <c r="X48" s="10"/>
      <c r="Y48" s="10"/>
      <c r="Z48" s="14"/>
      <c r="AA48" s="13"/>
      <c r="AB48" s="10"/>
      <c r="AC48" s="10"/>
      <c r="AD48" s="12"/>
      <c r="AE48" s="12"/>
      <c r="AF48" s="10"/>
      <c r="AG48" s="10"/>
      <c r="AH48" s="14"/>
      <c r="AI48" s="14"/>
      <c r="AJ48" s="10"/>
      <c r="AK48" s="10"/>
    </row>
    <row r="49" spans="1:37" s="8" customFormat="1" ht="33.75" customHeight="1" x14ac:dyDescent="0.2">
      <c r="A49" s="129">
        <v>1.4</v>
      </c>
      <c r="B49" s="129"/>
      <c r="C49" s="13" t="s">
        <v>6</v>
      </c>
      <c r="D49" s="13"/>
      <c r="E49" s="13"/>
      <c r="F49" s="130">
        <f ca="1">C48</f>
        <v>900</v>
      </c>
      <c r="G49" s="130"/>
      <c r="H49" s="130"/>
      <c r="I49" s="130" t="s">
        <v>10</v>
      </c>
      <c r="J49" s="130"/>
      <c r="K49" s="130">
        <f ca="1">I48*0.01</f>
        <v>2.5</v>
      </c>
      <c r="L49" s="130"/>
      <c r="M49" s="130"/>
      <c r="N49" s="130" t="s">
        <v>11</v>
      </c>
      <c r="O49" s="130"/>
      <c r="P49" s="130">
        <f ca="1">F49*K49</f>
        <v>2250</v>
      </c>
      <c r="Q49" s="130"/>
      <c r="R49" s="130"/>
      <c r="S49" s="13"/>
      <c r="V49" s="13"/>
      <c r="W49" s="13"/>
      <c r="X49" s="13"/>
      <c r="Y49" s="13"/>
      <c r="Z49" s="13"/>
      <c r="AA49" s="13"/>
      <c r="AB49" s="13"/>
    </row>
    <row r="50" spans="1:37" s="8" customFormat="1" ht="33.75" customHeight="1" x14ac:dyDescent="0.2">
      <c r="A50" s="12" t="s">
        <v>2</v>
      </c>
      <c r="B50" s="12"/>
      <c r="C50" s="10"/>
      <c r="D50" s="10"/>
      <c r="E50" s="10"/>
      <c r="F50" s="10"/>
      <c r="G50" s="13"/>
      <c r="H50" s="13"/>
      <c r="I50" s="10"/>
      <c r="L50" s="10"/>
      <c r="M50" s="10"/>
      <c r="N50" s="14"/>
      <c r="O50" s="14"/>
      <c r="P50" s="13"/>
      <c r="Q50" s="13"/>
      <c r="T50" s="12"/>
      <c r="U50" s="12"/>
      <c r="V50" s="10"/>
      <c r="W50" s="10"/>
      <c r="X50" s="10"/>
      <c r="Y50" s="10"/>
      <c r="Z50" s="10"/>
      <c r="AA50" s="17"/>
      <c r="AB50" s="17"/>
      <c r="AC50" s="26"/>
      <c r="AD50" s="24"/>
      <c r="AE50" s="131">
        <f ca="1">P49</f>
        <v>2250</v>
      </c>
      <c r="AF50" s="131"/>
      <c r="AG50" s="131"/>
      <c r="AH50" s="131"/>
      <c r="AI50" s="25" t="s">
        <v>260</v>
      </c>
      <c r="AJ50" s="24"/>
      <c r="AK50" s="27"/>
    </row>
    <row r="51" spans="1:37" s="8" customFormat="1" x14ac:dyDescent="0.2"/>
    <row r="52" spans="1:37" s="8" customFormat="1" x14ac:dyDescent="0.2"/>
    <row r="53" spans="1:37" s="8" customFormat="1" x14ac:dyDescent="0.2"/>
    <row r="54" spans="1:37" s="8" customFormat="1" x14ac:dyDescent="0.2"/>
    <row r="55" spans="1:37" s="8" customFormat="1" x14ac:dyDescent="0.2"/>
    <row r="56" spans="1:37" s="8" customFormat="1" x14ac:dyDescent="0.2"/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pans="1:37" s="8" customFormat="1" x14ac:dyDescent="0.2"/>
    <row r="66" spans="1:37" s="8" customFormat="1" x14ac:dyDescent="0.2"/>
    <row r="67" spans="1:37" s="8" customFormat="1" x14ac:dyDescent="0.2"/>
    <row r="68" spans="1:37" s="8" customFormat="1" x14ac:dyDescent="0.2"/>
    <row r="69" spans="1:37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</sheetData>
  <mergeCells count="87">
    <mergeCell ref="AI1:AJ1"/>
    <mergeCell ref="AI26:AJ26"/>
    <mergeCell ref="J2:K2"/>
    <mergeCell ref="I17:K17"/>
    <mergeCell ref="I20:K20"/>
    <mergeCell ref="I5:K5"/>
    <mergeCell ref="I8:K8"/>
    <mergeCell ref="I11:K11"/>
    <mergeCell ref="I14:K14"/>
    <mergeCell ref="C5:E5"/>
    <mergeCell ref="C20:E20"/>
    <mergeCell ref="C8:E8"/>
    <mergeCell ref="C11:E11"/>
    <mergeCell ref="C14:E14"/>
    <mergeCell ref="C17:E17"/>
    <mergeCell ref="A6:B6"/>
    <mergeCell ref="C36:E36"/>
    <mergeCell ref="A37:B37"/>
    <mergeCell ref="A9:B9"/>
    <mergeCell ref="A12:B12"/>
    <mergeCell ref="A34:B34"/>
    <mergeCell ref="A15:B15"/>
    <mergeCell ref="A18:B18"/>
    <mergeCell ref="A31:B31"/>
    <mergeCell ref="C33:E33"/>
    <mergeCell ref="A21:B21"/>
    <mergeCell ref="A24:B24"/>
    <mergeCell ref="C30:E30"/>
    <mergeCell ref="C23:E23"/>
    <mergeCell ref="I23:K23"/>
    <mergeCell ref="I30:K30"/>
    <mergeCell ref="N31:O31"/>
    <mergeCell ref="P31:R31"/>
    <mergeCell ref="A43:B43"/>
    <mergeCell ref="C45:E45"/>
    <mergeCell ref="A49:B49"/>
    <mergeCell ref="F31:H31"/>
    <mergeCell ref="I31:J31"/>
    <mergeCell ref="K31:M31"/>
    <mergeCell ref="C48:E48"/>
    <mergeCell ref="A46:B46"/>
    <mergeCell ref="C39:E39"/>
    <mergeCell ref="A40:B40"/>
    <mergeCell ref="C42:E42"/>
    <mergeCell ref="I46:J46"/>
    <mergeCell ref="AE32:AH32"/>
    <mergeCell ref="F34:H34"/>
    <mergeCell ref="I34:J34"/>
    <mergeCell ref="K34:M34"/>
    <mergeCell ref="N34:O34"/>
    <mergeCell ref="P34:R34"/>
    <mergeCell ref="I33:K33"/>
    <mergeCell ref="AE35:AH35"/>
    <mergeCell ref="F37:H37"/>
    <mergeCell ref="I37:J37"/>
    <mergeCell ref="K37:M37"/>
    <mergeCell ref="N37:O37"/>
    <mergeCell ref="P37:R37"/>
    <mergeCell ref="I36:K36"/>
    <mergeCell ref="I40:J40"/>
    <mergeCell ref="K40:M40"/>
    <mergeCell ref="N40:O40"/>
    <mergeCell ref="P40:R40"/>
    <mergeCell ref="I39:K39"/>
    <mergeCell ref="AE50:AH50"/>
    <mergeCell ref="AE47:AH47"/>
    <mergeCell ref="P49:R49"/>
    <mergeCell ref="I48:K48"/>
    <mergeCell ref="AE44:AH44"/>
    <mergeCell ref="P46:R46"/>
    <mergeCell ref="I45:K45"/>
    <mergeCell ref="AE41:AH41"/>
    <mergeCell ref="AE38:AH38"/>
    <mergeCell ref="F49:H49"/>
    <mergeCell ref="I49:J49"/>
    <mergeCell ref="K49:M49"/>
    <mergeCell ref="N49:O49"/>
    <mergeCell ref="K46:M46"/>
    <mergeCell ref="N46:O46"/>
    <mergeCell ref="F46:H46"/>
    <mergeCell ref="F43:H43"/>
    <mergeCell ref="I43:J43"/>
    <mergeCell ref="K43:M43"/>
    <mergeCell ref="N43:O43"/>
    <mergeCell ref="P43:R43"/>
    <mergeCell ref="I42:K42"/>
    <mergeCell ref="F40:H40"/>
  </mergeCells>
  <phoneticPr fontId="3"/>
  <pageMargins left="0.98425196850393704" right="0.98425196850393704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2">
    <tabColor indexed="10"/>
  </sheetPr>
  <dimension ref="A1:AL106"/>
  <sheetViews>
    <sheetView topLeftCell="A37" workbookViewId="0">
      <selection activeCell="AN47" sqref="AN47"/>
    </sheetView>
  </sheetViews>
  <sheetFormatPr defaultRowHeight="17.25" x14ac:dyDescent="0.2"/>
  <cols>
    <col min="1" max="24" width="1.69921875" customWidth="1"/>
    <col min="25" max="25" width="2.296875" customWidth="1"/>
    <col min="26" max="28" width="1.69921875" customWidth="1"/>
    <col min="29" max="29" width="2.19921875" customWidth="1"/>
    <col min="30" max="36" width="1.69921875" customWidth="1"/>
    <col min="37" max="37" width="2.5" customWidth="1"/>
  </cols>
  <sheetData>
    <row r="1" spans="1:38" ht="24.95" customHeight="1" x14ac:dyDescent="0.2">
      <c r="D1" s="1" t="s">
        <v>38</v>
      </c>
      <c r="AG1" s="2" t="s">
        <v>0</v>
      </c>
      <c r="AH1" s="2"/>
      <c r="AI1" s="126">
        <v>18</v>
      </c>
      <c r="AJ1" s="126"/>
    </row>
    <row r="2" spans="1:38" ht="24.95" customHeight="1" x14ac:dyDescent="0.2">
      <c r="J2" s="127" t="s">
        <v>1</v>
      </c>
      <c r="K2" s="127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24.95" customHeight="1" x14ac:dyDescent="0.2">
      <c r="J3" s="28"/>
      <c r="K3" s="28"/>
      <c r="L3" s="3"/>
      <c r="M3" s="4"/>
      <c r="N3" s="3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8" ht="22.5" customHeight="1" x14ac:dyDescent="0.2">
      <c r="A4" s="29" t="s">
        <v>18</v>
      </c>
      <c r="Q4" s="7"/>
      <c r="R4" s="8"/>
      <c r="S4" s="8"/>
      <c r="T4" s="8"/>
      <c r="U4" s="8"/>
      <c r="V4" s="8"/>
      <c r="W4" s="8"/>
      <c r="X4" s="8"/>
      <c r="Y4" s="30" t="s">
        <v>21</v>
      </c>
      <c r="AA4" s="30"/>
      <c r="AB4" s="30"/>
      <c r="AD4" s="30"/>
      <c r="AE4" s="30"/>
      <c r="AF4" s="30"/>
      <c r="AG4" s="31"/>
      <c r="AH4" s="31"/>
      <c r="AI4" s="31"/>
      <c r="AJ4" s="31"/>
    </row>
    <row r="5" spans="1:38" s="8" customFormat="1" ht="33.75" customHeight="1" x14ac:dyDescent="0.2">
      <c r="A5" s="12" t="s">
        <v>9</v>
      </c>
      <c r="B5" s="12"/>
      <c r="C5" s="34" t="s">
        <v>39</v>
      </c>
      <c r="D5" s="34"/>
      <c r="E5" s="34"/>
      <c r="F5" s="34"/>
      <c r="G5" s="34"/>
      <c r="H5" s="35"/>
      <c r="I5" s="36"/>
      <c r="J5" s="34"/>
      <c r="K5" s="34"/>
      <c r="L5" s="34"/>
      <c r="M5" s="36"/>
      <c r="N5" s="163">
        <f ca="1">AD6*AD5/100</f>
        <v>210</v>
      </c>
      <c r="O5" s="163"/>
      <c r="P5" s="163"/>
      <c r="Q5" s="36" t="s">
        <v>40</v>
      </c>
      <c r="R5" s="34"/>
      <c r="S5" s="34"/>
      <c r="U5" s="34"/>
      <c r="V5" s="34"/>
      <c r="W5" s="34"/>
      <c r="X5" s="34"/>
      <c r="Y5" s="34"/>
      <c r="Z5" s="35"/>
      <c r="AA5" s="36"/>
      <c r="AB5" s="34"/>
      <c r="AD5" s="165">
        <f ca="1">INT(RAND()*(7-3)+3)*10+5</f>
        <v>35</v>
      </c>
      <c r="AE5" s="165"/>
      <c r="AF5" s="36" t="s">
        <v>41</v>
      </c>
      <c r="AG5" s="34"/>
      <c r="AH5" s="35"/>
      <c r="AI5" s="35"/>
      <c r="AJ5" s="34"/>
      <c r="AK5" s="34"/>
      <c r="AL5" s="36"/>
    </row>
    <row r="6" spans="1:38" s="8" customFormat="1" ht="33.75" customHeight="1" x14ac:dyDescent="0.2">
      <c r="A6" s="32"/>
      <c r="B6" s="32"/>
      <c r="C6" s="34" t="s">
        <v>42</v>
      </c>
      <c r="D6" s="34"/>
      <c r="E6" s="3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D6" s="173">
        <f ca="1">INT(RAND()*(10-3)+3)*100</f>
        <v>600</v>
      </c>
      <c r="AE6" s="173"/>
      <c r="AF6" s="173"/>
      <c r="AK6" s="36"/>
      <c r="AL6" s="36" t="s">
        <v>30</v>
      </c>
    </row>
    <row r="7" spans="1:38" s="8" customFormat="1" ht="33.75" customHeight="1" x14ac:dyDescent="0.2">
      <c r="A7" s="12"/>
      <c r="B7" s="12"/>
      <c r="C7" s="34" t="s">
        <v>22</v>
      </c>
      <c r="D7" s="10"/>
      <c r="E7" s="10"/>
      <c r="F7" s="10"/>
      <c r="G7" s="13"/>
      <c r="H7" s="13"/>
      <c r="I7" s="10"/>
      <c r="L7" s="10"/>
      <c r="M7" s="10"/>
      <c r="N7" s="14"/>
      <c r="O7" s="14"/>
      <c r="P7" s="13"/>
      <c r="Q7" s="13"/>
      <c r="T7" s="12"/>
      <c r="U7" s="12"/>
      <c r="V7" s="10"/>
      <c r="W7" s="10"/>
      <c r="X7" s="10"/>
      <c r="Y7" s="10"/>
      <c r="Z7" s="10"/>
      <c r="AA7" s="17"/>
      <c r="AB7" s="17"/>
      <c r="AC7" s="13"/>
      <c r="AD7" s="13"/>
      <c r="AE7" s="13"/>
      <c r="AF7" s="13"/>
      <c r="AG7" s="13"/>
      <c r="AH7" s="13"/>
      <c r="AI7" s="13"/>
      <c r="AJ7" s="13"/>
      <c r="AK7" s="13"/>
      <c r="AL7" s="8" t="s">
        <v>30</v>
      </c>
    </row>
    <row r="8" spans="1:38" s="8" customFormat="1" ht="33.75" customHeight="1" x14ac:dyDescent="0.2">
      <c r="A8" s="12"/>
      <c r="B8" s="12"/>
      <c r="C8" s="10"/>
      <c r="D8" s="10"/>
      <c r="E8" s="10"/>
      <c r="F8" s="10"/>
      <c r="G8" s="10"/>
      <c r="H8" s="14"/>
      <c r="J8" s="10"/>
      <c r="K8" s="10"/>
      <c r="L8" s="10"/>
      <c r="N8" s="10"/>
      <c r="O8" s="10"/>
      <c r="P8" s="10"/>
      <c r="Q8" s="10"/>
      <c r="R8" s="13"/>
      <c r="S8" s="13"/>
      <c r="T8" s="13"/>
      <c r="U8" s="12"/>
      <c r="V8" s="12"/>
      <c r="W8" s="10"/>
      <c r="X8" s="10"/>
      <c r="Y8" s="10"/>
      <c r="Z8" s="14"/>
      <c r="AA8" s="13"/>
      <c r="AB8" s="10"/>
      <c r="AC8" s="10"/>
      <c r="AD8" s="12"/>
      <c r="AE8" s="12"/>
      <c r="AF8" s="10"/>
      <c r="AG8" s="10"/>
      <c r="AH8" s="14"/>
      <c r="AI8" s="14"/>
      <c r="AJ8" s="10"/>
      <c r="AK8" s="10"/>
    </row>
    <row r="9" spans="1:38" s="8" customFormat="1" ht="33.75" customHeight="1" x14ac:dyDescent="0.2">
      <c r="A9" s="12"/>
      <c r="B9" s="12"/>
      <c r="C9" s="10" t="s">
        <v>6</v>
      </c>
      <c r="D9" s="10"/>
      <c r="E9" s="10"/>
      <c r="F9" s="10"/>
      <c r="G9" s="10"/>
      <c r="H9" s="14"/>
      <c r="J9" s="10"/>
      <c r="K9" s="10"/>
      <c r="L9" s="10"/>
      <c r="N9" s="10"/>
      <c r="O9" s="10"/>
      <c r="P9" s="10"/>
      <c r="Q9" s="10"/>
      <c r="R9" s="13"/>
      <c r="S9" s="13"/>
      <c r="T9" s="13"/>
      <c r="U9" s="12"/>
      <c r="V9" s="12"/>
      <c r="W9" s="10"/>
      <c r="X9" s="10"/>
      <c r="Y9" s="10"/>
      <c r="Z9" s="14"/>
      <c r="AA9" s="13"/>
      <c r="AB9" s="10"/>
      <c r="AC9" s="10"/>
      <c r="AD9" s="12"/>
      <c r="AE9" s="12"/>
      <c r="AF9" s="10"/>
      <c r="AG9" s="10"/>
      <c r="AH9" s="14"/>
      <c r="AI9" s="14"/>
      <c r="AJ9" s="10"/>
      <c r="AK9" s="10"/>
    </row>
    <row r="10" spans="1:38" s="8" customFormat="1" ht="33.75" customHeight="1" x14ac:dyDescent="0.2">
      <c r="A10" s="32"/>
      <c r="B10" s="3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V10" s="13"/>
      <c r="W10" s="13"/>
      <c r="X10" s="13"/>
      <c r="Y10" s="13"/>
      <c r="Z10" s="13"/>
      <c r="AA10" s="13"/>
      <c r="AB10" s="13"/>
    </row>
    <row r="11" spans="1:38" s="8" customFormat="1" ht="33.75" customHeight="1" x14ac:dyDescent="0.2">
      <c r="A11" s="12"/>
      <c r="B11" s="12"/>
      <c r="D11" s="10"/>
      <c r="E11" s="10"/>
      <c r="F11" s="10"/>
      <c r="G11" s="13"/>
      <c r="H11" s="13"/>
      <c r="I11" s="10"/>
      <c r="L11" s="10"/>
      <c r="M11" s="10"/>
      <c r="Q11" s="13"/>
      <c r="V11" s="10"/>
      <c r="W11" s="10"/>
      <c r="X11" s="10"/>
      <c r="Y11" s="10"/>
      <c r="Z11" s="10"/>
      <c r="AA11" s="10"/>
      <c r="AB11" s="13"/>
      <c r="AC11" s="13"/>
      <c r="AD11" s="13"/>
      <c r="AE11" s="150"/>
      <c r="AF11" s="151"/>
      <c r="AG11" s="151"/>
      <c r="AH11" s="151"/>
      <c r="AI11" s="151"/>
      <c r="AJ11" s="151"/>
      <c r="AK11" s="152"/>
    </row>
    <row r="12" spans="1:38" s="8" customFormat="1" ht="15" customHeight="1" x14ac:dyDescent="0.2">
      <c r="A12" s="12"/>
      <c r="B12" s="12"/>
      <c r="C12" s="10"/>
      <c r="D12" s="10"/>
      <c r="E12" s="10"/>
      <c r="F12" s="10"/>
      <c r="G12" s="10"/>
      <c r="H12" s="14"/>
      <c r="J12" s="10"/>
      <c r="K12" s="10"/>
      <c r="L12" s="10"/>
      <c r="N12" s="10"/>
      <c r="O12" s="10"/>
      <c r="P12" s="10"/>
      <c r="Q12" s="10"/>
      <c r="R12" s="13"/>
      <c r="S12" s="13"/>
      <c r="T12" s="13"/>
      <c r="U12" s="12"/>
      <c r="V12" s="12"/>
      <c r="W12" s="10"/>
      <c r="X12" s="10"/>
      <c r="Y12" s="10"/>
      <c r="Z12" s="14"/>
      <c r="AA12" s="13"/>
      <c r="AB12" s="10"/>
      <c r="AC12" s="10"/>
      <c r="AD12" s="12"/>
      <c r="AE12" s="12"/>
      <c r="AF12" s="10"/>
      <c r="AG12" s="10"/>
      <c r="AH12" s="14"/>
      <c r="AI12" s="14"/>
      <c r="AJ12" s="10"/>
      <c r="AK12" s="10"/>
    </row>
    <row r="13" spans="1:38" s="8" customFormat="1" ht="33.75" customHeight="1" x14ac:dyDescent="0.2">
      <c r="A13" s="164" t="s">
        <v>14</v>
      </c>
      <c r="B13" s="164"/>
      <c r="C13" s="34" t="s">
        <v>43</v>
      </c>
      <c r="D13" s="34"/>
      <c r="E13" s="34"/>
      <c r="F13" s="171">
        <f ca="1">Z14*Z13/100</f>
        <v>48</v>
      </c>
      <c r="G13" s="171"/>
      <c r="H13" s="36" t="s">
        <v>44</v>
      </c>
      <c r="I13" s="36"/>
      <c r="J13" s="36"/>
      <c r="K13" s="36"/>
      <c r="L13" s="36"/>
      <c r="M13" s="34"/>
      <c r="N13" s="34"/>
      <c r="R13" s="36"/>
      <c r="S13" s="36" t="s">
        <v>45</v>
      </c>
      <c r="T13" s="36"/>
      <c r="U13" s="36"/>
      <c r="V13" s="36"/>
      <c r="W13" s="36"/>
      <c r="X13" s="34"/>
      <c r="Y13" s="34"/>
      <c r="Z13" s="165">
        <f ca="1">INT(RAND()*(5-1)+1)*10+100</f>
        <v>120</v>
      </c>
      <c r="AA13" s="165"/>
      <c r="AB13" s="165"/>
      <c r="AC13" s="36" t="s">
        <v>46</v>
      </c>
      <c r="AD13" s="36"/>
      <c r="AE13" s="36"/>
      <c r="AF13" s="36"/>
      <c r="AK13" s="36"/>
    </row>
    <row r="14" spans="1:38" s="8" customFormat="1" ht="33.75" customHeight="1" x14ac:dyDescent="0.2">
      <c r="A14" s="12"/>
      <c r="B14" s="12"/>
      <c r="C14" s="34" t="s">
        <v>47</v>
      </c>
      <c r="D14" s="10"/>
      <c r="E14" s="10"/>
      <c r="F14" s="10"/>
      <c r="G14" s="13"/>
      <c r="H14" s="13"/>
      <c r="I14" s="10"/>
      <c r="L14" s="10"/>
      <c r="M14" s="10"/>
      <c r="N14" s="14"/>
      <c r="O14" s="14"/>
      <c r="P14" s="13"/>
      <c r="Q14" s="13"/>
      <c r="T14" s="12"/>
      <c r="U14" s="12"/>
      <c r="V14" s="10"/>
      <c r="W14" s="10"/>
      <c r="X14" s="10"/>
      <c r="Y14" s="10"/>
      <c r="Z14" s="172">
        <f ca="1">INT(RAND()*(8-3)+3)*10</f>
        <v>40</v>
      </c>
      <c r="AA14" s="172"/>
      <c r="AB14" s="172"/>
      <c r="AC14" s="13"/>
      <c r="AD14" s="13"/>
      <c r="AE14" s="13"/>
      <c r="AF14" s="13"/>
      <c r="AG14" s="13"/>
      <c r="AH14" s="13"/>
      <c r="AI14" s="13"/>
      <c r="AJ14" s="13"/>
      <c r="AK14" s="13"/>
      <c r="AL14" s="8" t="s">
        <v>30</v>
      </c>
    </row>
    <row r="15" spans="1:38" s="8" customFormat="1" ht="33.75" customHeight="1" x14ac:dyDescent="0.2">
      <c r="A15" s="12"/>
      <c r="B15" s="12"/>
      <c r="C15" s="34" t="s">
        <v>22</v>
      </c>
      <c r="D15" s="10"/>
      <c r="E15" s="10"/>
      <c r="F15" s="10"/>
      <c r="G15" s="13"/>
      <c r="H15" s="13"/>
      <c r="I15" s="10"/>
      <c r="L15" s="10"/>
      <c r="M15" s="10"/>
      <c r="N15" s="14"/>
      <c r="O15" s="14"/>
      <c r="P15" s="13"/>
      <c r="Q15" s="13"/>
      <c r="T15" s="12"/>
      <c r="U15" s="12"/>
      <c r="V15" s="10"/>
      <c r="W15" s="10"/>
      <c r="X15" s="10"/>
      <c r="Y15" s="10"/>
      <c r="Z15" s="10"/>
      <c r="AA15" s="17"/>
      <c r="AB15" s="17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8" s="8" customFormat="1" ht="33.75" customHeight="1" x14ac:dyDescent="0.2">
      <c r="A16" s="12"/>
      <c r="B16" s="12"/>
      <c r="C16" s="34"/>
      <c r="D16" s="10"/>
      <c r="E16" s="10"/>
      <c r="F16" s="10"/>
      <c r="G16" s="13"/>
      <c r="H16" s="13"/>
      <c r="I16" s="10"/>
      <c r="L16" s="10"/>
      <c r="M16" s="10"/>
      <c r="N16" s="14"/>
      <c r="O16" s="14"/>
      <c r="P16" s="13"/>
      <c r="Q16" s="13"/>
      <c r="T16" s="12"/>
      <c r="U16" s="12"/>
      <c r="V16" s="10"/>
      <c r="W16" s="10"/>
      <c r="X16" s="10"/>
      <c r="Y16" s="10"/>
      <c r="Z16" s="10"/>
      <c r="AA16" s="17"/>
      <c r="AB16" s="17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8" s="8" customFormat="1" ht="33.75" customHeight="1" x14ac:dyDescent="0.2">
      <c r="A17" s="12"/>
      <c r="B17" s="12"/>
      <c r="C17" s="10" t="s">
        <v>6</v>
      </c>
      <c r="D17" s="10"/>
      <c r="E17" s="10"/>
      <c r="F17" s="10"/>
      <c r="G17" s="10"/>
      <c r="H17" s="14"/>
      <c r="J17" s="10"/>
      <c r="K17" s="10"/>
      <c r="L17" s="10"/>
      <c r="N17" s="10"/>
      <c r="O17" s="10"/>
      <c r="P17" s="10"/>
      <c r="Q17" s="10"/>
      <c r="R17" s="13"/>
      <c r="S17" s="13"/>
      <c r="T17" s="13"/>
      <c r="U17" s="12"/>
      <c r="V17" s="12"/>
      <c r="W17" s="10"/>
      <c r="X17" s="10"/>
      <c r="Y17" s="10"/>
      <c r="Z17" s="14"/>
      <c r="AA17" s="13"/>
      <c r="AB17" s="10"/>
      <c r="AC17" s="10"/>
      <c r="AD17" s="12"/>
      <c r="AE17" s="12"/>
      <c r="AF17" s="10"/>
      <c r="AG17" s="10"/>
      <c r="AH17" s="14"/>
      <c r="AI17" s="14"/>
      <c r="AJ17" s="10"/>
      <c r="AK17" s="10"/>
    </row>
    <row r="18" spans="1:38" s="8" customFormat="1" ht="33.75" customHeight="1" x14ac:dyDescent="0.2">
      <c r="A18" s="32"/>
      <c r="B18" s="3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V18" s="13"/>
      <c r="W18" s="13"/>
      <c r="X18" s="13"/>
      <c r="Y18" s="13"/>
      <c r="Z18" s="13"/>
      <c r="AA18" s="13"/>
      <c r="AB18" s="13"/>
    </row>
    <row r="19" spans="1:38" s="8" customFormat="1" ht="33.75" customHeight="1" x14ac:dyDescent="0.2">
      <c r="A19" s="12"/>
      <c r="B19" s="12"/>
      <c r="D19" s="10"/>
      <c r="E19" s="10"/>
      <c r="F19" s="10"/>
      <c r="G19" s="13"/>
      <c r="H19" s="13"/>
      <c r="I19" s="10"/>
      <c r="L19" s="10"/>
      <c r="M19" s="10"/>
      <c r="N19" s="165" t="s">
        <v>50</v>
      </c>
      <c r="O19" s="165"/>
      <c r="P19" s="165"/>
      <c r="Q19" s="13"/>
      <c r="W19" s="10"/>
      <c r="X19" s="10"/>
      <c r="Y19" s="10"/>
      <c r="Z19" s="10"/>
      <c r="AA19" s="10"/>
      <c r="AB19" s="13"/>
      <c r="AC19" s="13"/>
      <c r="AD19" s="13"/>
      <c r="AE19" s="150"/>
      <c r="AF19" s="151"/>
      <c r="AG19" s="151"/>
      <c r="AH19" s="151"/>
      <c r="AI19" s="151"/>
      <c r="AJ19" s="151"/>
      <c r="AK19" s="152"/>
    </row>
    <row r="20" spans="1:38" s="8" customFormat="1" ht="15" customHeight="1" x14ac:dyDescent="0.2">
      <c r="A20" s="12"/>
      <c r="B20" s="12"/>
      <c r="C20" s="10"/>
      <c r="D20" s="10"/>
      <c r="E20" s="10"/>
      <c r="F20" s="10"/>
      <c r="G20" s="10"/>
      <c r="H20" s="14"/>
      <c r="J20" s="10"/>
      <c r="K20" s="10"/>
      <c r="L20" s="10"/>
      <c r="N20" s="10"/>
      <c r="O20" s="10"/>
      <c r="P20" s="10"/>
      <c r="Q20" s="10"/>
      <c r="R20" s="13"/>
      <c r="S20" s="13"/>
      <c r="T20" s="13"/>
      <c r="U20" s="12"/>
      <c r="V20" s="12"/>
      <c r="W20" s="10"/>
      <c r="X20" s="10"/>
      <c r="Y20" s="10"/>
      <c r="Z20" s="14"/>
      <c r="AA20" s="13"/>
      <c r="AB20" s="10"/>
      <c r="AC20" s="10"/>
      <c r="AD20" s="12"/>
      <c r="AE20" s="12"/>
      <c r="AF20" s="10"/>
      <c r="AG20" s="10"/>
      <c r="AH20" s="14"/>
      <c r="AI20" s="14"/>
      <c r="AJ20" s="10"/>
      <c r="AK20" s="10"/>
    </row>
    <row r="21" spans="1:38" s="8" customFormat="1" ht="33.75" customHeight="1" x14ac:dyDescent="0.2">
      <c r="A21" s="12" t="s">
        <v>15</v>
      </c>
      <c r="B21" s="12"/>
      <c r="C21" s="171">
        <f ca="1">O22*O21/100</f>
        <v>36</v>
      </c>
      <c r="D21" s="171"/>
      <c r="E21" s="36" t="s">
        <v>48</v>
      </c>
      <c r="F21" s="34"/>
      <c r="G21" s="13"/>
      <c r="H21" s="13"/>
      <c r="I21" s="10"/>
      <c r="N21" s="35"/>
      <c r="O21" s="175">
        <f ca="1">INT(RAND()*(9-3)+3)</f>
        <v>6</v>
      </c>
      <c r="P21" s="175"/>
      <c r="Q21" s="36" t="s">
        <v>49</v>
      </c>
      <c r="T21" s="12"/>
      <c r="U21" s="12"/>
      <c r="V21" s="10"/>
      <c r="W21" s="10"/>
      <c r="X21" s="10"/>
      <c r="Y21" s="10"/>
      <c r="Z21" s="10"/>
      <c r="AA21" s="10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8" t="s">
        <v>30</v>
      </c>
    </row>
    <row r="22" spans="1:38" s="8" customFormat="1" ht="33.75" customHeight="1" x14ac:dyDescent="0.2">
      <c r="A22" s="12"/>
      <c r="B22" s="12"/>
      <c r="C22" s="34" t="s">
        <v>22</v>
      </c>
      <c r="D22" s="10"/>
      <c r="E22" s="10"/>
      <c r="F22" s="10"/>
      <c r="G22" s="13"/>
      <c r="H22" s="13"/>
      <c r="I22" s="10"/>
      <c r="L22" s="10"/>
      <c r="M22" s="10"/>
      <c r="N22" s="14"/>
      <c r="O22" s="174">
        <f ca="1">INT(RAND()*(8-3)+3)*100</f>
        <v>600</v>
      </c>
      <c r="P22" s="174"/>
      <c r="Q22" s="174"/>
      <c r="T22" s="12"/>
      <c r="U22" s="12"/>
      <c r="V22" s="10"/>
      <c r="W22" s="10"/>
      <c r="X22" s="10"/>
      <c r="Y22" s="10"/>
      <c r="Z22" s="10"/>
      <c r="AA22" s="17"/>
      <c r="AB22" s="17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8" s="8" customFormat="1" ht="33.75" customHeight="1" x14ac:dyDescent="0.2">
      <c r="A23" s="12"/>
      <c r="B23" s="12"/>
      <c r="C23" s="34"/>
      <c r="D23" s="10"/>
      <c r="E23" s="10"/>
      <c r="F23" s="10"/>
      <c r="G23" s="13"/>
      <c r="H23" s="13"/>
      <c r="I23" s="10"/>
      <c r="L23" s="10"/>
      <c r="M23" s="10"/>
      <c r="N23" s="14"/>
      <c r="O23" s="14"/>
      <c r="P23" s="13"/>
      <c r="Q23" s="13"/>
      <c r="T23" s="12"/>
      <c r="U23" s="12"/>
      <c r="V23" s="10"/>
      <c r="W23" s="10"/>
      <c r="X23" s="10"/>
      <c r="Y23" s="10"/>
      <c r="Z23" s="10"/>
      <c r="AA23" s="17"/>
      <c r="AB23" s="17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8" s="8" customFormat="1" ht="33.75" customHeight="1" x14ac:dyDescent="0.2">
      <c r="A24" s="12"/>
      <c r="B24" s="12"/>
      <c r="C24" s="10" t="s">
        <v>6</v>
      </c>
      <c r="D24" s="10"/>
      <c r="E24" s="10"/>
      <c r="F24" s="10"/>
      <c r="G24" s="10"/>
      <c r="H24" s="14"/>
      <c r="J24" s="10"/>
      <c r="K24" s="10"/>
      <c r="L24" s="10"/>
      <c r="N24" s="10"/>
      <c r="O24" s="10"/>
      <c r="P24" s="10"/>
      <c r="Q24" s="10"/>
      <c r="R24" s="13"/>
      <c r="S24" s="13"/>
      <c r="T24" s="13"/>
      <c r="U24" s="12"/>
      <c r="V24" s="12"/>
      <c r="W24" s="10"/>
      <c r="X24" s="10"/>
      <c r="Y24" s="10"/>
      <c r="Z24" s="14"/>
      <c r="AA24" s="13"/>
      <c r="AB24" s="10"/>
      <c r="AC24" s="10"/>
      <c r="AD24" s="12"/>
      <c r="AE24" s="12"/>
      <c r="AF24" s="10"/>
      <c r="AG24" s="10"/>
      <c r="AH24" s="14"/>
      <c r="AI24" s="14"/>
      <c r="AJ24" s="10"/>
      <c r="AK24" s="10"/>
    </row>
    <row r="25" spans="1:38" s="8" customFormat="1" ht="33.75" customHeight="1" x14ac:dyDescent="0.2">
      <c r="A25" s="32"/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V25" s="13"/>
      <c r="W25" s="13"/>
      <c r="X25" s="13"/>
      <c r="Y25" s="13"/>
      <c r="Z25" s="13"/>
      <c r="AA25" s="13"/>
      <c r="AB25" s="13"/>
    </row>
    <row r="26" spans="1:38" s="8" customFormat="1" ht="33.75" customHeight="1" x14ac:dyDescent="0.2">
      <c r="A26" s="12"/>
      <c r="B26" s="12"/>
      <c r="D26" s="10"/>
      <c r="E26" s="10"/>
      <c r="F26" s="10"/>
      <c r="G26" s="13"/>
      <c r="H26" s="13"/>
      <c r="I26" s="10"/>
      <c r="L26" s="10"/>
      <c r="M26" s="10"/>
      <c r="N26" s="14"/>
      <c r="O26" s="14"/>
      <c r="P26" s="13"/>
      <c r="Q26" s="13"/>
      <c r="T26" s="12"/>
      <c r="U26" s="12"/>
      <c r="V26" s="10"/>
      <c r="W26" s="10"/>
      <c r="X26" s="10"/>
      <c r="Y26" s="10"/>
      <c r="Z26" s="10"/>
      <c r="AA26" s="10"/>
      <c r="AB26" s="13"/>
      <c r="AC26" s="13"/>
      <c r="AD26" s="13"/>
      <c r="AE26" s="150"/>
      <c r="AF26" s="151"/>
      <c r="AG26" s="151"/>
      <c r="AH26" s="151"/>
      <c r="AI26" s="151"/>
      <c r="AJ26" s="151"/>
      <c r="AK26" s="152"/>
    </row>
    <row r="27" spans="1:38" s="8" customFormat="1" ht="20.45" customHeight="1" x14ac:dyDescent="0.2">
      <c r="A27" s="12"/>
      <c r="B27" s="12"/>
      <c r="D27" s="10"/>
      <c r="E27" s="10"/>
      <c r="F27" s="10"/>
      <c r="G27" s="13"/>
      <c r="H27" s="13"/>
      <c r="I27" s="10"/>
      <c r="L27" s="10"/>
      <c r="M27" s="10"/>
      <c r="N27" s="14"/>
      <c r="O27" s="14"/>
      <c r="P27" s="13"/>
      <c r="Q27" s="13"/>
      <c r="T27" s="12"/>
      <c r="U27" s="12"/>
      <c r="V27" s="10"/>
      <c r="W27" s="10"/>
      <c r="X27" s="10"/>
      <c r="Y27" s="10"/>
      <c r="Z27" s="10"/>
      <c r="AA27" s="10"/>
      <c r="AB27" s="13"/>
      <c r="AC27" s="13"/>
      <c r="AD27" s="13"/>
      <c r="AE27" s="106"/>
      <c r="AF27" s="106"/>
      <c r="AG27" s="106"/>
      <c r="AH27" s="106"/>
      <c r="AI27" s="106"/>
      <c r="AJ27" s="106"/>
      <c r="AK27" s="106"/>
    </row>
    <row r="28" spans="1:38" ht="24.95" customHeight="1" x14ac:dyDescent="0.2">
      <c r="D28" s="1" t="str">
        <f>IF(D1="","",D1)</f>
        <v>割合⑨</v>
      </c>
      <c r="AG28" s="2" t="str">
        <f>IF(AG1="","",AG1)</f>
        <v>№</v>
      </c>
      <c r="AH28" s="2"/>
      <c r="AI28" s="126">
        <f>IF(AI1="","",AI1)</f>
        <v>18</v>
      </c>
      <c r="AJ28" s="126"/>
    </row>
    <row r="29" spans="1:38" ht="21.75" customHeight="1" x14ac:dyDescent="0.2">
      <c r="E29" s="11" t="s">
        <v>5</v>
      </c>
      <c r="F29" s="9"/>
      <c r="G29" s="9"/>
      <c r="Q29" s="15" t="str">
        <f>IF(Q2="","",Q2)</f>
        <v>名前</v>
      </c>
      <c r="R29" s="16"/>
      <c r="S29" s="16"/>
      <c r="T29" s="16"/>
      <c r="U29" s="16" t="str">
        <f>IF(U2="","",U2)</f>
        <v/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8" ht="24.95" customHeight="1" x14ac:dyDescent="0.2">
      <c r="A30" s="6"/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8" ht="22.5" customHeight="1" x14ac:dyDescent="0.2">
      <c r="A31" s="29" t="s">
        <v>18</v>
      </c>
      <c r="Q31" s="7"/>
      <c r="R31" s="8"/>
      <c r="S31" s="8"/>
      <c r="T31" s="8"/>
      <c r="U31" s="8"/>
      <c r="V31" s="8"/>
      <c r="W31" s="8"/>
      <c r="X31" s="8"/>
      <c r="Y31" s="30" t="s">
        <v>21</v>
      </c>
      <c r="AA31" s="30"/>
      <c r="AB31" s="30"/>
      <c r="AD31" s="30"/>
      <c r="AE31" s="30"/>
      <c r="AF31" s="30"/>
      <c r="AG31" s="31"/>
      <c r="AH31" s="31"/>
      <c r="AI31" s="31"/>
      <c r="AJ31" s="31"/>
    </row>
    <row r="32" spans="1:38" s="8" customFormat="1" ht="33.75" customHeight="1" x14ac:dyDescent="0.2">
      <c r="A32" s="12" t="s">
        <v>9</v>
      </c>
      <c r="B32" s="12"/>
      <c r="C32" s="34" t="s">
        <v>39</v>
      </c>
      <c r="D32" s="34"/>
      <c r="E32" s="34"/>
      <c r="F32" s="34"/>
      <c r="G32" s="34"/>
      <c r="H32" s="35"/>
      <c r="I32" s="36"/>
      <c r="J32" s="34"/>
      <c r="K32" s="34"/>
      <c r="L32" s="34"/>
      <c r="M32" s="36"/>
      <c r="N32" s="163">
        <f ca="1">N5</f>
        <v>210</v>
      </c>
      <c r="O32" s="163"/>
      <c r="P32" s="163"/>
      <c r="Q32" s="36" t="s">
        <v>40</v>
      </c>
      <c r="R32" s="34"/>
      <c r="S32" s="34"/>
      <c r="U32" s="34"/>
      <c r="V32" s="34"/>
      <c r="W32" s="34"/>
      <c r="X32" s="34"/>
      <c r="Y32" s="34"/>
      <c r="Z32" s="35"/>
      <c r="AA32" s="36"/>
      <c r="AB32" s="34"/>
      <c r="AD32" s="165">
        <f ca="1">AD5</f>
        <v>35</v>
      </c>
      <c r="AE32" s="165"/>
      <c r="AF32" s="36" t="s">
        <v>41</v>
      </c>
      <c r="AG32" s="34"/>
      <c r="AH32" s="35"/>
      <c r="AI32" s="35"/>
      <c r="AJ32" s="34"/>
      <c r="AK32" s="34"/>
      <c r="AL32" s="36"/>
    </row>
    <row r="33" spans="1:38" s="8" customFormat="1" ht="33.75" customHeight="1" x14ac:dyDescent="0.2">
      <c r="A33" s="32"/>
      <c r="B33" s="32"/>
      <c r="C33" s="34" t="s">
        <v>42</v>
      </c>
      <c r="D33" s="34"/>
      <c r="E33" s="34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D33" s="173">
        <f ca="1">AD6</f>
        <v>600</v>
      </c>
      <c r="AE33" s="173"/>
      <c r="AF33" s="173"/>
      <c r="AK33" s="36"/>
      <c r="AL33" s="36" t="s">
        <v>30</v>
      </c>
    </row>
    <row r="34" spans="1:38" s="8" customFormat="1" ht="33.75" customHeight="1" x14ac:dyDescent="0.2">
      <c r="A34" s="12"/>
      <c r="B34" s="12"/>
      <c r="C34" s="34" t="s">
        <v>22</v>
      </c>
      <c r="D34" s="10"/>
      <c r="E34" s="10"/>
      <c r="F34" s="167">
        <v>0</v>
      </c>
      <c r="G34" s="167"/>
      <c r="H34" s="56" t="s">
        <v>30</v>
      </c>
      <c r="I34" s="56"/>
      <c r="J34" s="56"/>
      <c r="K34" s="56"/>
      <c r="L34" s="56"/>
      <c r="M34" s="176">
        <f ca="1">N32</f>
        <v>210</v>
      </c>
      <c r="N34" s="176"/>
      <c r="O34" s="176"/>
      <c r="P34" s="56"/>
      <c r="Q34" s="56"/>
      <c r="R34" s="56"/>
      <c r="S34" s="56"/>
      <c r="T34" s="167" t="s">
        <v>51</v>
      </c>
      <c r="U34" s="167"/>
      <c r="V34" s="167"/>
      <c r="W34" s="167"/>
      <c r="X34" s="56"/>
      <c r="Y34" s="58" t="s">
        <v>24</v>
      </c>
      <c r="Z34" s="56"/>
      <c r="AA34" s="56"/>
      <c r="AB34" s="56"/>
      <c r="AC34" s="56"/>
      <c r="AD34" s="13"/>
      <c r="AE34" s="13"/>
      <c r="AF34" s="13"/>
      <c r="AG34" s="13"/>
      <c r="AH34" s="13"/>
      <c r="AI34" s="13"/>
      <c r="AJ34" s="13"/>
      <c r="AK34" s="13"/>
      <c r="AL34" s="8" t="s">
        <v>31</v>
      </c>
    </row>
    <row r="35" spans="1:38" s="8" customFormat="1" ht="7.5" customHeight="1" x14ac:dyDescent="0.2">
      <c r="A35" s="12"/>
      <c r="B35" s="12"/>
      <c r="C35" s="34"/>
      <c r="D35" s="10"/>
      <c r="E35" s="10"/>
      <c r="F35" s="37"/>
      <c r="G35" s="38"/>
      <c r="H35" s="39"/>
      <c r="I35" s="40"/>
      <c r="J35" s="41"/>
      <c r="K35" s="41"/>
      <c r="L35" s="40"/>
      <c r="M35" s="53"/>
      <c r="N35" s="42"/>
      <c r="O35" s="42"/>
      <c r="P35" s="39"/>
      <c r="Q35" s="39"/>
      <c r="R35" s="41"/>
      <c r="S35" s="41"/>
      <c r="T35" s="43"/>
      <c r="U35" s="50"/>
      <c r="V35" s="40"/>
      <c r="W35" s="40"/>
      <c r="X35" s="40"/>
      <c r="Y35" s="40"/>
      <c r="Z35" s="40"/>
      <c r="AA35" s="44"/>
      <c r="AB35" s="17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8" s="8" customFormat="1" ht="7.5" customHeight="1" x14ac:dyDescent="0.2">
      <c r="A36" s="12"/>
      <c r="B36" s="12"/>
      <c r="C36" s="10"/>
      <c r="D36" s="10"/>
      <c r="E36" s="10"/>
      <c r="F36" s="37"/>
      <c r="G36" s="47"/>
      <c r="H36" s="45"/>
      <c r="I36" s="46"/>
      <c r="J36" s="47"/>
      <c r="K36" s="47"/>
      <c r="L36" s="47"/>
      <c r="M36" s="54"/>
      <c r="N36" s="47"/>
      <c r="O36" s="47"/>
      <c r="P36" s="47"/>
      <c r="Q36" s="47"/>
      <c r="R36" s="48"/>
      <c r="S36" s="48"/>
      <c r="T36" s="48"/>
      <c r="U36" s="51"/>
      <c r="V36" s="49"/>
      <c r="W36" s="47"/>
      <c r="X36" s="47"/>
      <c r="Y36" s="47"/>
      <c r="Z36" s="45"/>
      <c r="AA36" s="48"/>
      <c r="AB36" s="10"/>
      <c r="AC36" s="10"/>
      <c r="AD36" s="12"/>
      <c r="AE36" s="12"/>
      <c r="AF36" s="10"/>
      <c r="AG36" s="10"/>
      <c r="AH36" s="14"/>
      <c r="AI36" s="14"/>
      <c r="AJ36" s="10"/>
      <c r="AK36" s="10"/>
    </row>
    <row r="37" spans="1:38" s="8" customFormat="1" ht="7.5" customHeight="1" x14ac:dyDescent="0.2">
      <c r="A37" s="12"/>
      <c r="B37" s="12"/>
      <c r="C37" s="10"/>
      <c r="D37" s="10"/>
      <c r="E37" s="10"/>
      <c r="F37" s="37"/>
      <c r="G37" s="10"/>
      <c r="H37" s="14"/>
      <c r="J37" s="10"/>
      <c r="K37" s="10"/>
      <c r="L37" s="10"/>
      <c r="M37" s="55"/>
      <c r="N37" s="10"/>
      <c r="O37" s="10"/>
      <c r="P37" s="10"/>
      <c r="Q37" s="10"/>
      <c r="R37" s="13"/>
      <c r="S37" s="13"/>
      <c r="T37" s="13"/>
      <c r="U37" s="52"/>
      <c r="V37" s="12"/>
      <c r="W37" s="10"/>
      <c r="X37" s="10"/>
      <c r="Y37" s="10"/>
      <c r="Z37" s="14"/>
      <c r="AA37" s="13"/>
      <c r="AB37" s="10"/>
      <c r="AC37" s="10"/>
      <c r="AD37" s="12"/>
      <c r="AE37" s="12"/>
      <c r="AF37" s="10"/>
      <c r="AG37" s="10"/>
      <c r="AH37" s="14"/>
      <c r="AI37" s="14"/>
      <c r="AJ37" s="10"/>
      <c r="AK37" s="10"/>
    </row>
    <row r="38" spans="1:38" s="8" customFormat="1" ht="14.25" customHeight="1" x14ac:dyDescent="0.2">
      <c r="A38" s="32"/>
      <c r="B38" s="32"/>
      <c r="C38" s="13"/>
      <c r="D38" s="13"/>
      <c r="E38" s="13"/>
      <c r="F38" s="130">
        <v>0</v>
      </c>
      <c r="G38" s="130"/>
      <c r="H38" s="23"/>
      <c r="I38" s="22" t="s">
        <v>31</v>
      </c>
      <c r="J38" s="22"/>
      <c r="K38" s="23"/>
      <c r="L38" s="23"/>
      <c r="M38" s="170">
        <f ca="1">AD32/100</f>
        <v>0.35</v>
      </c>
      <c r="N38" s="170"/>
      <c r="O38" s="170"/>
      <c r="P38" s="23"/>
      <c r="Q38" s="23"/>
      <c r="R38" s="23"/>
      <c r="S38" s="23"/>
      <c r="T38" s="23"/>
      <c r="U38" s="130">
        <v>1</v>
      </c>
      <c r="V38" s="130"/>
      <c r="W38" s="23"/>
      <c r="X38" s="23"/>
      <c r="Y38" s="59" t="s">
        <v>25</v>
      </c>
      <c r="Z38" s="23"/>
      <c r="AA38" s="23"/>
      <c r="AB38" s="23"/>
      <c r="AC38" s="23"/>
    </row>
    <row r="39" spans="1:38" s="8" customFormat="1" ht="5.25" customHeight="1" x14ac:dyDescent="0.2">
      <c r="A39" s="32"/>
      <c r="B39" s="32"/>
      <c r="C39" s="13"/>
      <c r="D39" s="13"/>
      <c r="E39" s="13"/>
      <c r="F39" s="33"/>
      <c r="G39" s="3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38" s="8" customFormat="1" ht="33.75" customHeight="1" x14ac:dyDescent="0.2">
      <c r="A40" s="12"/>
      <c r="B40" s="12"/>
      <c r="C40" s="10" t="s">
        <v>6</v>
      </c>
      <c r="D40" s="10"/>
      <c r="E40" s="10"/>
      <c r="F40" s="130" t="str">
        <f>T34</f>
        <v>□</v>
      </c>
      <c r="G40" s="130"/>
      <c r="H40" s="130"/>
      <c r="I40" s="130" t="s">
        <v>10</v>
      </c>
      <c r="J40" s="130"/>
      <c r="K40" s="130">
        <f ca="1">M38</f>
        <v>0.35</v>
      </c>
      <c r="L40" s="130"/>
      <c r="M40" s="130"/>
      <c r="N40" s="130" t="s">
        <v>11</v>
      </c>
      <c r="O40" s="130"/>
      <c r="P40" s="130">
        <f ca="1">M34</f>
        <v>210</v>
      </c>
      <c r="Q40" s="130"/>
      <c r="R40" s="130"/>
      <c r="T40" s="12"/>
      <c r="U40" s="12"/>
      <c r="V40" s="10"/>
      <c r="W40" s="10"/>
      <c r="X40" s="10"/>
      <c r="Y40" s="10"/>
      <c r="Z40" s="10"/>
      <c r="AA40" s="10"/>
      <c r="AB40" s="13"/>
      <c r="AC40" s="13"/>
      <c r="AD40" s="13"/>
      <c r="AE40" s="18"/>
      <c r="AF40" s="131">
        <f ca="1">P42</f>
        <v>600</v>
      </c>
      <c r="AG40" s="131"/>
      <c r="AH40" s="131"/>
      <c r="AI40" s="21" t="s">
        <v>28</v>
      </c>
      <c r="AJ40" s="19"/>
      <c r="AK40" s="20"/>
    </row>
    <row r="41" spans="1:38" s="8" customFormat="1" ht="22.5" customHeight="1" x14ac:dyDescent="0.2">
      <c r="A41" s="12"/>
      <c r="B41" s="12"/>
      <c r="C41" s="10"/>
      <c r="D41" s="10"/>
      <c r="E41" s="10"/>
      <c r="F41" s="33"/>
      <c r="G41" s="33"/>
      <c r="H41" s="33"/>
      <c r="I41" s="33"/>
      <c r="J41" s="33"/>
      <c r="K41" s="130" t="s">
        <v>52</v>
      </c>
      <c r="L41" s="130"/>
      <c r="M41" s="130"/>
      <c r="N41" s="130" t="s">
        <v>11</v>
      </c>
      <c r="O41" s="130"/>
      <c r="P41" s="130">
        <f ca="1">M34</f>
        <v>210</v>
      </c>
      <c r="Q41" s="130"/>
      <c r="R41" s="130"/>
      <c r="S41" s="23" t="s">
        <v>8</v>
      </c>
      <c r="T41" s="22"/>
      <c r="U41" s="130">
        <f ca="1">K40</f>
        <v>0.35</v>
      </c>
      <c r="V41" s="130"/>
      <c r="W41" s="130"/>
      <c r="X41" s="10"/>
      <c r="Y41" s="10"/>
      <c r="Z41" s="10"/>
      <c r="AA41" s="10"/>
      <c r="AB41" s="13"/>
      <c r="AC41" s="13"/>
      <c r="AD41" s="13"/>
      <c r="AE41" s="10"/>
      <c r="AF41" s="33"/>
      <c r="AG41" s="33"/>
      <c r="AH41" s="33"/>
      <c r="AI41" s="22"/>
      <c r="AJ41" s="10"/>
      <c r="AK41" s="10"/>
    </row>
    <row r="42" spans="1:38" s="8" customFormat="1" ht="22.5" customHeight="1" x14ac:dyDescent="0.2">
      <c r="A42" s="12"/>
      <c r="B42" s="12"/>
      <c r="C42" s="10"/>
      <c r="D42" s="10"/>
      <c r="E42" s="10"/>
      <c r="F42" s="10"/>
      <c r="G42" s="10"/>
      <c r="H42" s="14"/>
      <c r="J42" s="10"/>
      <c r="K42" s="10"/>
      <c r="L42" s="10"/>
      <c r="N42" s="130" t="s">
        <v>11</v>
      </c>
      <c r="O42" s="130"/>
      <c r="P42" s="130">
        <f ca="1">P41/U41</f>
        <v>600</v>
      </c>
      <c r="Q42" s="130"/>
      <c r="R42" s="130"/>
      <c r="S42" s="13"/>
      <c r="T42" s="13"/>
      <c r="U42" s="12"/>
      <c r="V42" s="12"/>
      <c r="W42" s="10"/>
      <c r="X42" s="10"/>
      <c r="Y42" s="10"/>
      <c r="Z42" s="14"/>
      <c r="AA42" s="13"/>
      <c r="AB42" s="10"/>
      <c r="AC42" s="10"/>
      <c r="AD42" s="12"/>
      <c r="AE42" s="12"/>
      <c r="AF42" s="10"/>
      <c r="AG42" s="10"/>
      <c r="AH42" s="14"/>
      <c r="AI42" s="14"/>
      <c r="AJ42" s="10"/>
      <c r="AK42" s="10"/>
    </row>
    <row r="43" spans="1:38" s="8" customFormat="1" ht="33.75" customHeight="1" x14ac:dyDescent="0.2">
      <c r="A43" s="164" t="s">
        <v>14</v>
      </c>
      <c r="B43" s="164"/>
      <c r="C43" s="34" t="s">
        <v>43</v>
      </c>
      <c r="D43" s="34"/>
      <c r="E43" s="34"/>
      <c r="F43" s="171">
        <f ca="1">F13</f>
        <v>48</v>
      </c>
      <c r="G43" s="171"/>
      <c r="H43" s="36" t="s">
        <v>44</v>
      </c>
      <c r="I43" s="36"/>
      <c r="J43" s="36"/>
      <c r="K43" s="36"/>
      <c r="L43" s="36"/>
      <c r="M43" s="34"/>
      <c r="N43" s="34"/>
      <c r="R43" s="36"/>
      <c r="S43" s="36" t="s">
        <v>45</v>
      </c>
      <c r="T43" s="36"/>
      <c r="U43" s="36"/>
      <c r="V43" s="36"/>
      <c r="W43" s="36"/>
      <c r="X43" s="34"/>
      <c r="Y43" s="34"/>
      <c r="Z43" s="165">
        <f ca="1">Z13</f>
        <v>120</v>
      </c>
      <c r="AA43" s="165"/>
      <c r="AB43" s="165"/>
      <c r="AC43" s="36" t="s">
        <v>46</v>
      </c>
      <c r="AD43" s="36"/>
      <c r="AE43" s="36"/>
      <c r="AF43" s="36"/>
      <c r="AK43" s="36"/>
    </row>
    <row r="44" spans="1:38" s="8" customFormat="1" ht="33.75" customHeight="1" x14ac:dyDescent="0.2">
      <c r="A44" s="12"/>
      <c r="B44" s="12"/>
      <c r="C44" s="34" t="s">
        <v>47</v>
      </c>
      <c r="D44" s="10"/>
      <c r="E44" s="10"/>
      <c r="F44" s="10"/>
      <c r="G44" s="13"/>
      <c r="H44" s="13"/>
      <c r="I44" s="10"/>
      <c r="L44" s="10"/>
      <c r="M44" s="10"/>
      <c r="N44" s="14"/>
      <c r="O44" s="14"/>
      <c r="P44" s="13"/>
      <c r="Q44" s="13"/>
      <c r="T44" s="12"/>
      <c r="U44" s="12"/>
      <c r="V44" s="10"/>
      <c r="W44" s="10"/>
      <c r="X44" s="10"/>
      <c r="Y44" s="10"/>
      <c r="Z44" s="172">
        <f ca="1">Z14</f>
        <v>40</v>
      </c>
      <c r="AA44" s="172"/>
      <c r="AB44" s="172"/>
      <c r="AC44" s="13"/>
      <c r="AD44" s="13"/>
      <c r="AE44" s="13"/>
      <c r="AF44" s="13"/>
      <c r="AG44" s="13"/>
      <c r="AH44" s="13"/>
      <c r="AI44" s="13"/>
      <c r="AJ44" s="13"/>
      <c r="AK44" s="13"/>
      <c r="AL44" s="8" t="s">
        <v>30</v>
      </c>
    </row>
    <row r="45" spans="1:38" s="8" customFormat="1" ht="33.75" customHeight="1" x14ac:dyDescent="0.2">
      <c r="A45" s="12"/>
      <c r="B45" s="12"/>
      <c r="C45" s="34" t="s">
        <v>22</v>
      </c>
      <c r="D45" s="10"/>
      <c r="E45" s="10"/>
      <c r="F45" s="167">
        <v>0</v>
      </c>
      <c r="G45" s="167"/>
      <c r="H45" s="56"/>
      <c r="I45" s="56"/>
      <c r="J45" s="56"/>
      <c r="K45" s="56"/>
      <c r="L45" s="56"/>
      <c r="M45" s="56"/>
      <c r="N45" s="57"/>
      <c r="O45" s="57"/>
      <c r="P45" s="56"/>
      <c r="Q45" s="56"/>
      <c r="R45" s="56"/>
      <c r="S45" s="56"/>
      <c r="T45" s="167" t="s">
        <v>53</v>
      </c>
      <c r="U45" s="167"/>
      <c r="V45" s="167"/>
      <c r="W45" s="167"/>
      <c r="X45" s="167">
        <f ca="1">F43</f>
        <v>48</v>
      </c>
      <c r="Y45" s="167"/>
      <c r="Z45" s="167"/>
      <c r="AA45" s="56"/>
      <c r="AB45" s="56"/>
      <c r="AC45" s="58" t="s">
        <v>24</v>
      </c>
      <c r="AD45" s="13"/>
      <c r="AE45" s="13"/>
      <c r="AF45" s="13"/>
      <c r="AG45" s="13"/>
      <c r="AH45" s="13"/>
      <c r="AI45" s="13"/>
      <c r="AJ45" s="13"/>
      <c r="AK45" s="13"/>
      <c r="AL45" s="8" t="s">
        <v>31</v>
      </c>
    </row>
    <row r="46" spans="1:38" s="8" customFormat="1" ht="7.5" customHeight="1" x14ac:dyDescent="0.2">
      <c r="A46" s="12"/>
      <c r="B46" s="12"/>
      <c r="C46" s="34"/>
      <c r="D46" s="10"/>
      <c r="E46" s="10"/>
      <c r="F46" s="37"/>
      <c r="G46" s="38"/>
      <c r="H46" s="39"/>
      <c r="I46" s="40"/>
      <c r="J46" s="41"/>
      <c r="K46" s="41"/>
      <c r="L46" s="40"/>
      <c r="M46" s="40"/>
      <c r="N46" s="42"/>
      <c r="O46" s="42"/>
      <c r="P46" s="39"/>
      <c r="Q46" s="39"/>
      <c r="R46" s="41"/>
      <c r="S46" s="41"/>
      <c r="T46" s="43"/>
      <c r="U46" s="50"/>
      <c r="V46" s="40"/>
      <c r="W46" s="40"/>
      <c r="X46" s="53"/>
      <c r="Y46" s="40"/>
      <c r="Z46" s="40"/>
      <c r="AA46" s="44"/>
      <c r="AB46" s="17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8" s="8" customFormat="1" ht="7.5" customHeight="1" x14ac:dyDescent="0.2">
      <c r="A47" s="12"/>
      <c r="B47" s="12"/>
      <c r="C47" s="10"/>
      <c r="D47" s="10"/>
      <c r="E47" s="10"/>
      <c r="F47" s="37"/>
      <c r="G47" s="47"/>
      <c r="H47" s="45"/>
      <c r="I47" s="46"/>
      <c r="J47" s="47"/>
      <c r="K47" s="47"/>
      <c r="L47" s="47"/>
      <c r="M47" s="46"/>
      <c r="N47" s="47"/>
      <c r="O47" s="47"/>
      <c r="P47" s="47"/>
      <c r="Q47" s="47"/>
      <c r="R47" s="48"/>
      <c r="S47" s="48"/>
      <c r="T47" s="48"/>
      <c r="U47" s="51"/>
      <c r="V47" s="49"/>
      <c r="W47" s="47"/>
      <c r="X47" s="60"/>
      <c r="Y47" s="47"/>
      <c r="Z47" s="45"/>
      <c r="AA47" s="48"/>
      <c r="AB47" s="10"/>
      <c r="AC47" s="10"/>
      <c r="AD47" s="12"/>
      <c r="AE47" s="12"/>
      <c r="AF47" s="10"/>
      <c r="AG47" s="10"/>
      <c r="AH47" s="14"/>
      <c r="AI47" s="14"/>
      <c r="AJ47" s="10"/>
      <c r="AK47" s="10"/>
    </row>
    <row r="48" spans="1:38" s="8" customFormat="1" ht="7.5" customHeight="1" x14ac:dyDescent="0.2">
      <c r="A48" s="12"/>
      <c r="B48" s="12"/>
      <c r="C48" s="10"/>
      <c r="D48" s="10"/>
      <c r="E48" s="10"/>
      <c r="F48" s="37"/>
      <c r="G48" s="10"/>
      <c r="H48" s="14"/>
      <c r="J48" s="10"/>
      <c r="K48" s="10"/>
      <c r="L48" s="10"/>
      <c r="N48" s="10"/>
      <c r="O48" s="10"/>
      <c r="P48" s="10"/>
      <c r="Q48" s="10"/>
      <c r="R48" s="13"/>
      <c r="S48" s="13"/>
      <c r="T48" s="13"/>
      <c r="U48" s="52"/>
      <c r="V48" s="12"/>
      <c r="W48" s="10"/>
      <c r="X48" s="37"/>
      <c r="Y48" s="10"/>
      <c r="Z48" s="14"/>
      <c r="AA48" s="13"/>
      <c r="AB48" s="10"/>
      <c r="AC48" s="10"/>
      <c r="AD48" s="12"/>
      <c r="AE48" s="12"/>
      <c r="AF48" s="10"/>
      <c r="AG48" s="10"/>
      <c r="AH48" s="14"/>
      <c r="AI48" s="14"/>
      <c r="AJ48" s="10"/>
      <c r="AK48" s="10"/>
    </row>
    <row r="49" spans="1:38" s="8" customFormat="1" ht="14.25" customHeight="1" x14ac:dyDescent="0.2">
      <c r="A49" s="32"/>
      <c r="B49" s="32"/>
      <c r="C49" s="13"/>
      <c r="D49" s="13"/>
      <c r="E49" s="13"/>
      <c r="F49" s="130">
        <v>0</v>
      </c>
      <c r="G49" s="130"/>
      <c r="H49" s="23"/>
      <c r="I49" s="22" t="s">
        <v>31</v>
      </c>
      <c r="J49" s="22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130">
        <v>1</v>
      </c>
      <c r="V49" s="130"/>
      <c r="W49" s="23"/>
      <c r="X49" s="130">
        <f ca="1">Z43/100</f>
        <v>1.2</v>
      </c>
      <c r="Y49" s="130"/>
      <c r="Z49" s="130"/>
      <c r="AA49" s="23"/>
      <c r="AB49" s="23"/>
      <c r="AC49" s="59" t="s">
        <v>25</v>
      </c>
    </row>
    <row r="50" spans="1:38" s="8" customFormat="1" ht="6.75" customHeight="1" x14ac:dyDescent="0.2">
      <c r="A50" s="32"/>
      <c r="B50" s="3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V50" s="13"/>
      <c r="W50" s="13"/>
      <c r="X50" s="13"/>
      <c r="Y50" s="13"/>
      <c r="Z50" s="13"/>
      <c r="AA50" s="13"/>
      <c r="AB50" s="13"/>
    </row>
    <row r="51" spans="1:38" s="8" customFormat="1" ht="33.75" customHeight="1" x14ac:dyDescent="0.2">
      <c r="A51" s="12"/>
      <c r="B51" s="12"/>
      <c r="C51" s="10" t="s">
        <v>6</v>
      </c>
      <c r="D51" s="10"/>
      <c r="E51" s="10"/>
      <c r="F51" s="130" t="str">
        <f>T45</f>
        <v>□</v>
      </c>
      <c r="G51" s="130"/>
      <c r="H51" s="130"/>
      <c r="I51" s="130" t="s">
        <v>10</v>
      </c>
      <c r="J51" s="130"/>
      <c r="K51" s="130">
        <f ca="1">X49</f>
        <v>1.2</v>
      </c>
      <c r="L51" s="130"/>
      <c r="M51" s="130"/>
      <c r="N51" s="130" t="s">
        <v>11</v>
      </c>
      <c r="O51" s="130"/>
      <c r="P51" s="130">
        <f ca="1">X45</f>
        <v>48</v>
      </c>
      <c r="Q51" s="130"/>
      <c r="R51" s="130"/>
      <c r="T51" s="12"/>
      <c r="U51" s="12"/>
      <c r="V51" s="10"/>
      <c r="W51" s="10"/>
      <c r="X51" s="10"/>
      <c r="Y51" s="10"/>
      <c r="Z51" s="10"/>
      <c r="AA51" s="10"/>
      <c r="AB51" s="13"/>
      <c r="AC51" s="13"/>
      <c r="AD51" s="13"/>
      <c r="AE51" s="18"/>
      <c r="AF51" s="131">
        <f ca="1">P53</f>
        <v>40</v>
      </c>
      <c r="AG51" s="131"/>
      <c r="AH51" s="131"/>
      <c r="AI51" s="21" t="s">
        <v>28</v>
      </c>
      <c r="AJ51" s="19"/>
      <c r="AK51" s="20"/>
    </row>
    <row r="52" spans="1:38" s="8" customFormat="1" ht="22.5" customHeight="1" x14ac:dyDescent="0.2">
      <c r="A52" s="12"/>
      <c r="B52" s="12"/>
      <c r="C52" s="10"/>
      <c r="D52" s="10"/>
      <c r="E52" s="10"/>
      <c r="F52" s="33"/>
      <c r="G52" s="33"/>
      <c r="H52" s="33"/>
      <c r="I52" s="33"/>
      <c r="J52" s="33"/>
      <c r="K52" s="130" t="s">
        <v>52</v>
      </c>
      <c r="L52" s="130"/>
      <c r="M52" s="130"/>
      <c r="N52" s="130" t="s">
        <v>11</v>
      </c>
      <c r="O52" s="130"/>
      <c r="P52" s="130">
        <f ca="1">P51</f>
        <v>48</v>
      </c>
      <c r="Q52" s="130"/>
      <c r="R52" s="130"/>
      <c r="S52" s="23" t="s">
        <v>8</v>
      </c>
      <c r="T52" s="22"/>
      <c r="U52" s="130">
        <f ca="1">K51</f>
        <v>1.2</v>
      </c>
      <c r="V52" s="130"/>
      <c r="W52" s="130"/>
      <c r="X52" s="10"/>
      <c r="Y52" s="10"/>
      <c r="Z52" s="10"/>
      <c r="AA52" s="10"/>
      <c r="AB52" s="13"/>
      <c r="AC52" s="13"/>
      <c r="AD52" s="13"/>
      <c r="AE52" s="10"/>
      <c r="AF52" s="33"/>
      <c r="AG52" s="33"/>
      <c r="AH52" s="33"/>
      <c r="AI52" s="22"/>
      <c r="AJ52" s="10"/>
      <c r="AK52" s="10"/>
    </row>
    <row r="53" spans="1:38" s="8" customFormat="1" ht="22.5" customHeight="1" x14ac:dyDescent="0.2">
      <c r="A53" s="12"/>
      <c r="B53" s="12"/>
      <c r="C53" s="10"/>
      <c r="D53" s="10"/>
      <c r="E53" s="10"/>
      <c r="F53" s="10"/>
      <c r="G53" s="10"/>
      <c r="H53" s="14"/>
      <c r="J53" s="10"/>
      <c r="K53" s="10"/>
      <c r="L53" s="10"/>
      <c r="N53" s="130" t="s">
        <v>11</v>
      </c>
      <c r="O53" s="130"/>
      <c r="P53" s="130">
        <f ca="1">P52/U52</f>
        <v>40</v>
      </c>
      <c r="Q53" s="130"/>
      <c r="R53" s="130"/>
      <c r="S53" s="13"/>
      <c r="T53" s="13"/>
      <c r="U53" s="12"/>
      <c r="V53" s="12"/>
      <c r="W53" s="10"/>
      <c r="X53" s="10"/>
      <c r="Y53" s="10"/>
      <c r="Z53" s="14"/>
      <c r="AA53" s="13"/>
      <c r="AB53" s="10"/>
      <c r="AC53" s="10"/>
      <c r="AD53" s="12"/>
      <c r="AE53" s="12"/>
      <c r="AF53" s="10"/>
      <c r="AG53" s="10"/>
      <c r="AH53" s="14"/>
      <c r="AI53" s="14"/>
      <c r="AJ53" s="10"/>
      <c r="AK53" s="10"/>
    </row>
    <row r="54" spans="1:38" s="8" customFormat="1" ht="33.75" customHeight="1" x14ac:dyDescent="0.2">
      <c r="A54" s="12" t="s">
        <v>15</v>
      </c>
      <c r="B54" s="12"/>
      <c r="C54" s="171">
        <f ca="1">C21</f>
        <v>36</v>
      </c>
      <c r="D54" s="171"/>
      <c r="E54" s="36" t="s">
        <v>48</v>
      </c>
      <c r="F54" s="34"/>
      <c r="G54" s="13"/>
      <c r="H54" s="13"/>
      <c r="I54" s="10"/>
      <c r="N54" s="35"/>
      <c r="O54" s="175">
        <f ca="1">O21</f>
        <v>6</v>
      </c>
      <c r="P54" s="175"/>
      <c r="Q54" s="36" t="s">
        <v>49</v>
      </c>
      <c r="T54" s="12"/>
      <c r="U54" s="12"/>
      <c r="V54" s="10"/>
      <c r="W54" s="10"/>
      <c r="X54" s="10"/>
      <c r="Y54" s="10"/>
      <c r="Z54" s="10"/>
      <c r="AA54" s="10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8" t="s">
        <v>30</v>
      </c>
    </row>
    <row r="55" spans="1:38" s="8" customFormat="1" ht="33.75" customHeight="1" x14ac:dyDescent="0.2">
      <c r="A55" s="12"/>
      <c r="B55" s="12"/>
      <c r="C55" s="34" t="s">
        <v>22</v>
      </c>
      <c r="D55" s="10"/>
      <c r="E55" s="10"/>
      <c r="F55" s="10"/>
      <c r="G55" s="13"/>
      <c r="H55" s="13"/>
      <c r="I55" s="10"/>
      <c r="L55" s="10"/>
      <c r="M55" s="10"/>
      <c r="N55" s="14"/>
      <c r="O55" s="174">
        <f ca="1">O22</f>
        <v>600</v>
      </c>
      <c r="P55" s="174"/>
      <c r="Q55" s="174"/>
      <c r="T55" s="12"/>
      <c r="U55" s="12"/>
      <c r="V55" s="10"/>
      <c r="W55" s="10"/>
      <c r="X55" s="10"/>
      <c r="Y55" s="10"/>
      <c r="Z55" s="10"/>
      <c r="AA55" s="17"/>
      <c r="AB55" s="17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8" s="8" customFormat="1" ht="15.75" customHeight="1" x14ac:dyDescent="0.2">
      <c r="A56" s="12"/>
      <c r="B56" s="12"/>
      <c r="C56" s="34" t="s">
        <v>7</v>
      </c>
      <c r="D56" s="10"/>
      <c r="E56" s="10"/>
      <c r="F56" s="167">
        <v>0</v>
      </c>
      <c r="G56" s="167"/>
      <c r="H56" s="169">
        <f ca="1">C54</f>
        <v>36</v>
      </c>
      <c r="I56" s="169"/>
      <c r="J56" s="169"/>
      <c r="K56" s="56"/>
      <c r="L56" s="56"/>
      <c r="M56" s="56"/>
      <c r="N56" s="57"/>
      <c r="O56" s="57"/>
      <c r="P56" s="56"/>
      <c r="Q56" s="56"/>
      <c r="R56" s="56"/>
      <c r="S56" s="56"/>
      <c r="T56" s="167" t="s">
        <v>23</v>
      </c>
      <c r="U56" s="167"/>
      <c r="V56" s="167"/>
      <c r="W56" s="167"/>
      <c r="X56" s="56"/>
      <c r="Y56" s="58" t="s">
        <v>32</v>
      </c>
      <c r="Z56" s="56"/>
      <c r="AA56" s="56"/>
      <c r="AB56" s="56"/>
      <c r="AC56" s="56"/>
      <c r="AD56" s="13"/>
      <c r="AE56" s="13"/>
      <c r="AF56" s="13"/>
      <c r="AG56" s="13"/>
      <c r="AH56" s="13"/>
      <c r="AI56" s="13"/>
      <c r="AJ56" s="13"/>
      <c r="AK56" s="13"/>
      <c r="AL56" s="8" t="s">
        <v>30</v>
      </c>
    </row>
    <row r="57" spans="1:38" s="8" customFormat="1" ht="7.5" customHeight="1" x14ac:dyDescent="0.2">
      <c r="A57" s="12"/>
      <c r="B57" s="12"/>
      <c r="C57" s="34"/>
      <c r="D57" s="10"/>
      <c r="E57" s="10"/>
      <c r="F57" s="37"/>
      <c r="G57" s="38"/>
      <c r="H57" s="61"/>
      <c r="I57" s="64"/>
      <c r="J57" s="41"/>
      <c r="K57" s="41"/>
      <c r="L57" s="40"/>
      <c r="M57" s="40"/>
      <c r="N57" s="42"/>
      <c r="O57" s="42"/>
      <c r="P57" s="39"/>
      <c r="Q57" s="39"/>
      <c r="R57" s="41"/>
      <c r="S57" s="41"/>
      <c r="T57" s="43"/>
      <c r="U57" s="50"/>
      <c r="V57" s="40"/>
      <c r="W57" s="40"/>
      <c r="X57" s="40"/>
      <c r="Y57" s="40"/>
      <c r="Z57" s="40"/>
      <c r="AA57" s="44"/>
      <c r="AB57" s="17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8" s="8" customFormat="1" ht="7.5" customHeight="1" x14ac:dyDescent="0.2">
      <c r="A58" s="12"/>
      <c r="B58" s="12"/>
      <c r="C58" s="10"/>
      <c r="D58" s="10"/>
      <c r="E58" s="10"/>
      <c r="F58" s="37"/>
      <c r="G58" s="47"/>
      <c r="H58" s="62"/>
      <c r="I58" s="65"/>
      <c r="J58" s="47"/>
      <c r="K58" s="47"/>
      <c r="L58" s="47"/>
      <c r="M58" s="46"/>
      <c r="N58" s="47"/>
      <c r="O58" s="47"/>
      <c r="P58" s="47"/>
      <c r="Q58" s="47"/>
      <c r="R58" s="48"/>
      <c r="S58" s="48"/>
      <c r="T58" s="48"/>
      <c r="U58" s="51"/>
      <c r="V58" s="49"/>
      <c r="W58" s="47"/>
      <c r="X58" s="47"/>
      <c r="Y58" s="47"/>
      <c r="Z58" s="45"/>
      <c r="AA58" s="48"/>
      <c r="AB58" s="10"/>
      <c r="AC58" s="10"/>
      <c r="AD58" s="12"/>
      <c r="AE58" s="12"/>
      <c r="AF58" s="10"/>
      <c r="AG58" s="10"/>
      <c r="AH58" s="14"/>
      <c r="AI58" s="14"/>
      <c r="AJ58" s="10"/>
      <c r="AK58" s="10"/>
    </row>
    <row r="59" spans="1:38" s="8" customFormat="1" ht="7.5" customHeight="1" x14ac:dyDescent="0.2">
      <c r="A59" s="12"/>
      <c r="B59" s="12"/>
      <c r="C59" s="10"/>
      <c r="D59" s="10"/>
      <c r="E59" s="10"/>
      <c r="F59" s="37"/>
      <c r="G59" s="10"/>
      <c r="H59" s="63"/>
      <c r="I59" s="66"/>
      <c r="J59" s="10"/>
      <c r="K59" s="10"/>
      <c r="L59" s="10"/>
      <c r="N59" s="10"/>
      <c r="O59" s="10"/>
      <c r="P59" s="10"/>
      <c r="Q59" s="10"/>
      <c r="R59" s="13"/>
      <c r="S59" s="13"/>
      <c r="T59" s="13"/>
      <c r="U59" s="52"/>
      <c r="V59" s="12"/>
      <c r="W59" s="10"/>
      <c r="X59" s="10"/>
      <c r="Y59" s="10"/>
      <c r="Z59" s="14"/>
      <c r="AA59" s="13"/>
      <c r="AB59" s="10"/>
      <c r="AC59" s="10"/>
      <c r="AD59" s="12"/>
      <c r="AE59" s="12"/>
      <c r="AF59" s="10"/>
      <c r="AG59" s="10"/>
      <c r="AH59" s="14"/>
      <c r="AI59" s="14"/>
      <c r="AJ59" s="10"/>
      <c r="AK59" s="10"/>
    </row>
    <row r="60" spans="1:38" s="8" customFormat="1" ht="14.25" customHeight="1" x14ac:dyDescent="0.2">
      <c r="A60" s="32"/>
      <c r="B60" s="32"/>
      <c r="C60" s="13"/>
      <c r="D60" s="13"/>
      <c r="E60" s="13"/>
      <c r="F60" s="130">
        <v>0</v>
      </c>
      <c r="G60" s="130"/>
      <c r="H60" s="130">
        <f ca="1">O54/100</f>
        <v>0.06</v>
      </c>
      <c r="I60" s="130"/>
      <c r="J60" s="130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130">
        <v>1</v>
      </c>
      <c r="V60" s="130"/>
      <c r="W60" s="23"/>
      <c r="X60" s="23"/>
      <c r="Y60" s="59" t="s">
        <v>25</v>
      </c>
      <c r="Z60" s="23"/>
      <c r="AA60" s="23"/>
      <c r="AB60" s="23"/>
      <c r="AC60" s="23"/>
    </row>
    <row r="61" spans="1:38" s="8" customFormat="1" ht="9" customHeight="1" x14ac:dyDescent="0.2">
      <c r="A61" s="12"/>
      <c r="B61" s="12"/>
      <c r="C61" s="34"/>
      <c r="D61" s="10"/>
      <c r="E61" s="10"/>
      <c r="F61" s="10"/>
      <c r="G61" s="13"/>
      <c r="H61" s="13"/>
      <c r="I61" s="10"/>
      <c r="L61" s="10"/>
      <c r="M61" s="10"/>
      <c r="N61" s="14"/>
      <c r="O61" s="14"/>
      <c r="P61" s="13"/>
      <c r="Q61" s="13"/>
      <c r="T61" s="12"/>
      <c r="U61" s="12"/>
      <c r="V61" s="10"/>
      <c r="W61" s="10"/>
      <c r="X61" s="10"/>
      <c r="Y61" s="10"/>
      <c r="Z61" s="10"/>
      <c r="AA61" s="17"/>
      <c r="AB61" s="17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8" s="8" customFormat="1" ht="33.75" customHeight="1" x14ac:dyDescent="0.2">
      <c r="A62" s="12"/>
      <c r="B62" s="12"/>
      <c r="C62" s="10" t="s">
        <v>6</v>
      </c>
      <c r="D62" s="10"/>
      <c r="E62" s="10"/>
      <c r="F62" s="130" t="str">
        <f>T56</f>
        <v>□</v>
      </c>
      <c r="G62" s="130"/>
      <c r="H62" s="130"/>
      <c r="I62" s="130" t="s">
        <v>10</v>
      </c>
      <c r="J62" s="130"/>
      <c r="K62" s="130">
        <f ca="1">H60</f>
        <v>0.06</v>
      </c>
      <c r="L62" s="130"/>
      <c r="M62" s="130"/>
      <c r="N62" s="130" t="s">
        <v>11</v>
      </c>
      <c r="O62" s="130"/>
      <c r="P62" s="168">
        <f ca="1">H56</f>
        <v>36</v>
      </c>
      <c r="Q62" s="130"/>
      <c r="R62" s="130"/>
      <c r="T62" s="12"/>
      <c r="U62" s="12"/>
      <c r="V62" s="10"/>
      <c r="W62" s="10"/>
      <c r="X62" s="10"/>
      <c r="Y62" s="10"/>
      <c r="Z62" s="10"/>
      <c r="AA62" s="10"/>
      <c r="AB62" s="13"/>
      <c r="AC62" s="13"/>
      <c r="AD62" s="13"/>
      <c r="AE62" s="18"/>
      <c r="AF62" s="131">
        <f ca="1">P64</f>
        <v>600</v>
      </c>
      <c r="AG62" s="131"/>
      <c r="AH62" s="131"/>
      <c r="AI62" s="21" t="s">
        <v>54</v>
      </c>
      <c r="AJ62" s="19"/>
      <c r="AK62" s="20"/>
    </row>
    <row r="63" spans="1:38" s="8" customFormat="1" ht="22.5" customHeight="1" x14ac:dyDescent="0.2">
      <c r="A63" s="12"/>
      <c r="B63" s="12"/>
      <c r="C63" s="10"/>
      <c r="D63" s="10"/>
      <c r="E63" s="10"/>
      <c r="F63" s="33"/>
      <c r="G63" s="33"/>
      <c r="H63" s="33"/>
      <c r="I63" s="33"/>
      <c r="J63" s="33"/>
      <c r="K63" s="130" t="s">
        <v>52</v>
      </c>
      <c r="L63" s="130"/>
      <c r="M63" s="130"/>
      <c r="N63" s="130" t="s">
        <v>11</v>
      </c>
      <c r="O63" s="130"/>
      <c r="P63" s="130">
        <f ca="1">P62</f>
        <v>36</v>
      </c>
      <c r="Q63" s="130"/>
      <c r="R63" s="130"/>
      <c r="S63" s="23" t="s">
        <v>8</v>
      </c>
      <c r="T63" s="22"/>
      <c r="U63" s="130">
        <f ca="1">K62</f>
        <v>0.06</v>
      </c>
      <c r="V63" s="130"/>
      <c r="W63" s="130"/>
      <c r="X63" s="10"/>
      <c r="Y63" s="10"/>
      <c r="Z63" s="10"/>
      <c r="AA63" s="10"/>
      <c r="AB63" s="13"/>
      <c r="AC63" s="13"/>
      <c r="AD63" s="13"/>
      <c r="AE63" s="10"/>
      <c r="AF63" s="33"/>
      <c r="AG63" s="33"/>
      <c r="AH63" s="33"/>
      <c r="AI63" s="22"/>
      <c r="AJ63" s="10"/>
      <c r="AK63" s="10"/>
    </row>
    <row r="64" spans="1:38" s="8" customFormat="1" ht="22.5" customHeight="1" x14ac:dyDescent="0.2">
      <c r="A64" s="12"/>
      <c r="B64" s="12"/>
      <c r="C64" s="10"/>
      <c r="D64" s="10"/>
      <c r="E64" s="10"/>
      <c r="F64" s="10"/>
      <c r="G64" s="10"/>
      <c r="H64" s="14"/>
      <c r="J64" s="10"/>
      <c r="K64" s="10"/>
      <c r="L64" s="10"/>
      <c r="N64" s="130" t="s">
        <v>11</v>
      </c>
      <c r="O64" s="130"/>
      <c r="P64" s="130">
        <f ca="1">P63/U63</f>
        <v>600</v>
      </c>
      <c r="Q64" s="130"/>
      <c r="R64" s="130"/>
      <c r="S64" s="13"/>
      <c r="T64" s="13"/>
      <c r="U64" s="12"/>
      <c r="V64" s="12"/>
      <c r="W64" s="10"/>
      <c r="X64" s="10"/>
      <c r="Y64" s="10"/>
      <c r="Z64" s="14"/>
      <c r="AA64" s="13"/>
      <c r="AB64" s="10"/>
      <c r="AC64" s="10"/>
      <c r="AD64" s="12"/>
      <c r="AE64" s="12"/>
      <c r="AF64" s="10"/>
      <c r="AG64" s="10"/>
      <c r="AH64" s="14"/>
      <c r="AI64" s="14"/>
      <c r="AJ64" s="10"/>
      <c r="AK64" s="10"/>
    </row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37" s="8" customFormat="1" x14ac:dyDescent="0.2"/>
    <row r="82" spans="1:37" s="8" customFormat="1" x14ac:dyDescent="0.2"/>
    <row r="83" spans="1:37" s="8" customFormat="1" x14ac:dyDescent="0.2"/>
    <row r="84" spans="1:37" s="8" customFormat="1" x14ac:dyDescent="0.2"/>
    <row r="85" spans="1:37" s="8" customFormat="1" x14ac:dyDescent="0.2"/>
    <row r="86" spans="1:37" s="8" customFormat="1" x14ac:dyDescent="0.2"/>
    <row r="87" spans="1:37" s="8" customFormat="1" x14ac:dyDescent="0.2"/>
    <row r="88" spans="1:37" s="8" customFormat="1" x14ac:dyDescent="0.2"/>
    <row r="89" spans="1:37" s="8" customFormat="1" x14ac:dyDescent="0.2"/>
    <row r="90" spans="1:37" s="8" customFormat="1" x14ac:dyDescent="0.2"/>
    <row r="91" spans="1:37" s="8" customFormat="1" x14ac:dyDescent="0.2"/>
    <row r="92" spans="1:37" s="8" customFormat="1" x14ac:dyDescent="0.2"/>
    <row r="93" spans="1:37" s="8" customFormat="1" x14ac:dyDescent="0.2"/>
    <row r="94" spans="1:37" s="8" customFormat="1" x14ac:dyDescent="0.2"/>
    <row r="95" spans="1:37" s="8" customFormat="1" x14ac:dyDescent="0.2"/>
    <row r="96" spans="1:37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</sheetData>
  <mergeCells count="81">
    <mergeCell ref="P63:R63"/>
    <mergeCell ref="O54:P54"/>
    <mergeCell ref="O55:Q55"/>
    <mergeCell ref="U63:W63"/>
    <mergeCell ref="N64:O64"/>
    <mergeCell ref="P64:R64"/>
    <mergeCell ref="T56:W56"/>
    <mergeCell ref="U60:V60"/>
    <mergeCell ref="M34:O34"/>
    <mergeCell ref="K41:M41"/>
    <mergeCell ref="N41:O41"/>
    <mergeCell ref="K63:M63"/>
    <mergeCell ref="N63:O63"/>
    <mergeCell ref="N53:O53"/>
    <mergeCell ref="A13:B13"/>
    <mergeCell ref="Z14:AB14"/>
    <mergeCell ref="N19:P19"/>
    <mergeCell ref="O22:Q22"/>
    <mergeCell ref="F13:G13"/>
    <mergeCell ref="C21:D21"/>
    <mergeCell ref="O21:P21"/>
    <mergeCell ref="AI1:AJ1"/>
    <mergeCell ref="AI28:AJ28"/>
    <mergeCell ref="J2:K2"/>
    <mergeCell ref="N5:P5"/>
    <mergeCell ref="AE11:AK11"/>
    <mergeCell ref="Z13:AB13"/>
    <mergeCell ref="AE19:AK19"/>
    <mergeCell ref="AE26:AK26"/>
    <mergeCell ref="AD5:AE5"/>
    <mergeCell ref="AD6:AF6"/>
    <mergeCell ref="C54:D54"/>
    <mergeCell ref="AD32:AE32"/>
    <mergeCell ref="A43:B43"/>
    <mergeCell ref="F40:H40"/>
    <mergeCell ref="I40:J40"/>
    <mergeCell ref="K40:M40"/>
    <mergeCell ref="N40:O40"/>
    <mergeCell ref="T34:W34"/>
    <mergeCell ref="N32:P32"/>
    <mergeCell ref="AD33:AF33"/>
    <mergeCell ref="F34:G34"/>
    <mergeCell ref="N42:O42"/>
    <mergeCell ref="P42:R42"/>
    <mergeCell ref="K52:M52"/>
    <mergeCell ref="N52:O52"/>
    <mergeCell ref="N51:O51"/>
    <mergeCell ref="AF40:AH40"/>
    <mergeCell ref="X45:Z45"/>
    <mergeCell ref="X49:Z49"/>
    <mergeCell ref="P51:R51"/>
    <mergeCell ref="Z43:AB43"/>
    <mergeCell ref="Z44:AB44"/>
    <mergeCell ref="U41:W41"/>
    <mergeCell ref="P41:R41"/>
    <mergeCell ref="F49:G49"/>
    <mergeCell ref="U49:V49"/>
    <mergeCell ref="AF62:AH62"/>
    <mergeCell ref="F62:H62"/>
    <mergeCell ref="I62:J62"/>
    <mergeCell ref="K62:M62"/>
    <mergeCell ref="N62:O62"/>
    <mergeCell ref="P62:R62"/>
    <mergeCell ref="AF51:AH51"/>
    <mergeCell ref="F60:G60"/>
    <mergeCell ref="P52:R52"/>
    <mergeCell ref="P53:R53"/>
    <mergeCell ref="F45:G45"/>
    <mergeCell ref="F38:G38"/>
    <mergeCell ref="U38:V38"/>
    <mergeCell ref="M38:O38"/>
    <mergeCell ref="T45:W45"/>
    <mergeCell ref="F43:G43"/>
    <mergeCell ref="P40:R40"/>
    <mergeCell ref="U52:W52"/>
    <mergeCell ref="F56:G56"/>
    <mergeCell ref="H60:J60"/>
    <mergeCell ref="F51:H51"/>
    <mergeCell ref="I51:J51"/>
    <mergeCell ref="K51:M51"/>
    <mergeCell ref="H56:J56"/>
  </mergeCells>
  <phoneticPr fontId="3"/>
  <pageMargins left="0.98425196850393704" right="0.39370078740157483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割合①</vt:lpstr>
      <vt:lpstr>割合②</vt:lpstr>
      <vt:lpstr>割合③</vt:lpstr>
      <vt:lpstr>割合④</vt:lpstr>
      <vt:lpstr>割合⑤</vt:lpstr>
      <vt:lpstr>割合⑥</vt:lpstr>
      <vt:lpstr>割合⑦</vt:lpstr>
      <vt:lpstr>割合⑧</vt:lpstr>
      <vt:lpstr>割合⑨</vt:lpstr>
      <vt:lpstr>割合⑩</vt:lpstr>
      <vt:lpstr>割合⑪</vt:lpstr>
      <vt:lpstr>割合⑫</vt:lpstr>
      <vt:lpstr>割合⑬</vt:lpstr>
      <vt:lpstr>割合①!Print_Area</vt:lpstr>
      <vt:lpstr>割合②!Print_Area</vt:lpstr>
      <vt:lpstr>割合③!Print_Area</vt:lpstr>
      <vt:lpstr>割合④!Print_Area</vt:lpstr>
      <vt:lpstr>割合⑤!Print_Area</vt:lpstr>
      <vt:lpstr>割合⑥!Print_Area</vt:lpstr>
      <vt:lpstr>割合⑦!Print_Area</vt:lpstr>
      <vt:lpstr>割合⑧!Print_Area</vt:lpstr>
      <vt:lpstr>割合⑨!Print_Area</vt:lpstr>
      <vt:lpstr>割合⑩!Print_Area</vt:lpstr>
      <vt:lpstr>割合⑪!Print_Area</vt:lpstr>
      <vt:lpstr>割合⑫!Print_Area</vt:lpstr>
      <vt:lpstr>割合⑬!Print_Area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2016-01-07T12:53:32Z</cp:lastPrinted>
  <dcterms:created xsi:type="dcterms:W3CDTF">2007-07-07T11:59:13Z</dcterms:created>
  <dcterms:modified xsi:type="dcterms:W3CDTF">2020-02-17T12:45:48Z</dcterms:modified>
</cp:coreProperties>
</file>