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わり算⑩" sheetId="117" r:id="rId1"/>
    <sheet name="小数のわり算⑪" sheetId="109" r:id="rId2"/>
    <sheet name="小数のわり算⑫" sheetId="110" r:id="rId3"/>
  </sheets>
  <definedNames>
    <definedName name="a">#REF!</definedName>
    <definedName name="_xlnm.Print_Area" localSheetId="0">小数のわり算⑩!$A$1:$AH$67</definedName>
    <definedName name="_xlnm.Print_Area" localSheetId="1">小数のわり算⑪!$A$1:$AR$84</definedName>
    <definedName name="_xlnm.Print_Area" localSheetId="2">小数のわり算⑫!$A$1:$AQ$65</definedName>
  </definedNames>
  <calcPr calcId="125725"/>
</workbook>
</file>

<file path=xl/calcChain.xml><?xml version="1.0" encoding="utf-8"?>
<calcChain xmlns="http://schemas.openxmlformats.org/spreadsheetml/2006/main">
  <c r="AA60" i="117"/>
  <c r="X60"/>
  <c r="X67"/>
  <c r="W60"/>
  <c r="Q60"/>
  <c r="M67"/>
  <c r="P60"/>
  <c r="M60"/>
  <c r="L60"/>
  <c r="F60"/>
  <c r="E60"/>
  <c r="B60"/>
  <c r="A60"/>
  <c r="AC59"/>
  <c r="AB59"/>
  <c r="AA59"/>
  <c r="Z59"/>
  <c r="Y59"/>
  <c r="X59"/>
  <c r="R59"/>
  <c r="Q59"/>
  <c r="P59"/>
  <c r="O59"/>
  <c r="N59"/>
  <c r="M59"/>
  <c r="G59"/>
  <c r="F59"/>
  <c r="E59"/>
  <c r="D59"/>
  <c r="C59"/>
  <c r="B59"/>
  <c r="A59"/>
  <c r="Z51"/>
  <c r="W51"/>
  <c r="O51"/>
  <c r="L51"/>
  <c r="D51"/>
  <c r="A51"/>
  <c r="AB50"/>
  <c r="X57"/>
  <c r="AA50"/>
  <c r="X50"/>
  <c r="W50"/>
  <c r="Q50"/>
  <c r="P50"/>
  <c r="M50"/>
  <c r="L50"/>
  <c r="F50"/>
  <c r="B57"/>
  <c r="E50"/>
  <c r="B50"/>
  <c r="A50"/>
  <c r="AC49"/>
  <c r="AB49"/>
  <c r="AA49"/>
  <c r="Z49"/>
  <c r="Y49"/>
  <c r="X49"/>
  <c r="W49"/>
  <c r="Q49"/>
  <c r="P49"/>
  <c r="O49"/>
  <c r="N49"/>
  <c r="M49"/>
  <c r="L49"/>
  <c r="F49"/>
  <c r="E49"/>
  <c r="D49"/>
  <c r="C49"/>
  <c r="B49"/>
  <c r="A49"/>
  <c r="D43"/>
  <c r="Z42"/>
  <c r="W42"/>
  <c r="O42"/>
  <c r="L42"/>
  <c r="D42"/>
  <c r="A42"/>
  <c r="Z41"/>
  <c r="W41"/>
  <c r="O41"/>
  <c r="L41"/>
  <c r="D41"/>
  <c r="A41"/>
  <c r="AB40"/>
  <c r="X47"/>
  <c r="AA40"/>
  <c r="X40"/>
  <c r="W40"/>
  <c r="Q40"/>
  <c r="M47"/>
  <c r="P40"/>
  <c r="M40"/>
  <c r="L40"/>
  <c r="F40"/>
  <c r="B47"/>
  <c r="E40"/>
  <c r="B40"/>
  <c r="A40"/>
  <c r="AC39"/>
  <c r="AB39"/>
  <c r="AA39"/>
  <c r="Z39"/>
  <c r="Y39"/>
  <c r="X39"/>
  <c r="W39"/>
  <c r="Q39"/>
  <c r="P39"/>
  <c r="O39"/>
  <c r="N39"/>
  <c r="M39"/>
  <c r="L39"/>
  <c r="G39"/>
  <c r="F39"/>
  <c r="E39"/>
  <c r="D39"/>
  <c r="C39"/>
  <c r="B39"/>
  <c r="A39"/>
  <c r="S37"/>
  <c r="P37"/>
  <c r="AE36"/>
  <c r="AC36"/>
  <c r="D36"/>
  <c r="AG7"/>
  <c r="AI77" i="109"/>
  <c r="AH77"/>
  <c r="AG77"/>
  <c r="AF77"/>
  <c r="AJ59"/>
  <c r="AI59"/>
  <c r="AH59"/>
  <c r="AG59"/>
  <c r="AF59"/>
  <c r="Z4"/>
  <c r="Z38" s="1"/>
  <c r="AD23" i="110"/>
  <c r="AD56" s="1"/>
  <c r="J60" s="1"/>
  <c r="AF13"/>
  <c r="L13" s="1"/>
  <c r="L46" s="1"/>
  <c r="E50" s="1"/>
  <c r="AC4"/>
  <c r="J4" s="1"/>
  <c r="J37" s="1"/>
  <c r="E41" s="1"/>
  <c r="E25" i="109"/>
  <c r="K25" s="1"/>
  <c r="K67" s="1"/>
  <c r="K70" s="1"/>
  <c r="R77" s="1"/>
  <c r="I79" s="1"/>
  <c r="H14"/>
  <c r="S14" s="1"/>
  <c r="S49" s="1"/>
  <c r="D33" i="110"/>
  <c r="AG33"/>
  <c r="AI33"/>
  <c r="Q34"/>
  <c r="U34"/>
  <c r="O4" i="109"/>
  <c r="O38" s="1"/>
  <c r="D35"/>
  <c r="AG35"/>
  <c r="AI35"/>
  <c r="Q36"/>
  <c r="U36"/>
  <c r="S65" i="117"/>
  <c r="H65"/>
  <c r="AD55"/>
  <c r="G49"/>
  <c r="H55"/>
  <c r="AE45"/>
  <c r="R39"/>
  <c r="Q41"/>
  <c r="Q42"/>
  <c r="I45"/>
  <c r="F41"/>
  <c r="AB41"/>
  <c r="Q43"/>
  <c r="M57"/>
  <c r="F61"/>
  <c r="G62"/>
  <c r="AB61"/>
  <c r="AC62"/>
  <c r="G63"/>
  <c r="AC63"/>
  <c r="AD65"/>
  <c r="B67"/>
  <c r="F42"/>
  <c r="AB42"/>
  <c r="F43"/>
  <c r="AB43"/>
  <c r="R49"/>
  <c r="Q53"/>
  <c r="F51"/>
  <c r="F52"/>
  <c r="AB51"/>
  <c r="AB52"/>
  <c r="F53"/>
  <c r="AB53"/>
  <c r="Q61"/>
  <c r="R62"/>
  <c r="R63"/>
  <c r="S64"/>
  <c r="T66"/>
  <c r="H64"/>
  <c r="I66"/>
  <c r="AD54"/>
  <c r="AE56"/>
  <c r="H54"/>
  <c r="I56"/>
  <c r="T44"/>
  <c r="T45"/>
  <c r="I44"/>
  <c r="I46"/>
  <c r="AD64"/>
  <c r="AE66"/>
  <c r="Q51"/>
  <c r="Q52"/>
  <c r="S54"/>
  <c r="S55"/>
  <c r="AE44"/>
  <c r="AE46"/>
  <c r="T46"/>
  <c r="T56"/>
  <c r="AC37" i="110" l="1"/>
  <c r="J41" s="1"/>
  <c r="E23"/>
  <c r="E56" s="1"/>
  <c r="E60" s="1"/>
  <c r="H49" i="109"/>
  <c r="E67"/>
  <c r="K76" s="1"/>
  <c r="Q76" s="1"/>
  <c r="Q69" s="1"/>
  <c r="M77" s="1"/>
  <c r="N79" s="1"/>
  <c r="AF78" s="1"/>
  <c r="AF46" i="110"/>
  <c r="J50" s="1"/>
  <c r="O50" s="1"/>
  <c r="F53" s="1"/>
  <c r="O60"/>
  <c r="F63" s="1"/>
  <c r="I48" i="109"/>
  <c r="AA41"/>
  <c r="K47"/>
  <c r="N48"/>
  <c r="AA52"/>
  <c r="I61"/>
  <c r="AJ60"/>
  <c r="R59"/>
  <c r="AJ78"/>
  <c r="S79"/>
  <c r="X82" s="1"/>
  <c r="O41" i="110"/>
  <c r="F44" s="1"/>
  <c r="AJ77" i="109" l="1"/>
  <c r="AK81" s="1"/>
  <c r="AF60"/>
  <c r="N61"/>
  <c r="AA58"/>
  <c r="S61"/>
  <c r="X64" s="1"/>
  <c r="V50" i="110"/>
  <c r="M53" s="1"/>
  <c r="V41"/>
  <c r="X44" s="1"/>
  <c r="AK59" i="109"/>
  <c r="Q47"/>
  <c r="Q40"/>
  <c r="AK83"/>
  <c r="AJ79"/>
  <c r="AJ80" s="1"/>
  <c r="AK82" s="1"/>
  <c r="S48"/>
  <c r="AF48" s="1"/>
  <c r="V60" i="110"/>
  <c r="M63" s="1"/>
  <c r="Q51" i="109" l="1"/>
  <c r="M59" s="1"/>
  <c r="Q58"/>
  <c r="AK84"/>
  <c r="AK63"/>
  <c r="AJ61"/>
  <c r="AK62" s="1"/>
  <c r="AK65"/>
  <c r="AK64" l="1"/>
  <c r="AM66" s="1"/>
</calcChain>
</file>

<file path=xl/sharedStrings.xml><?xml version="1.0" encoding="utf-8"?>
<sst xmlns="http://schemas.openxmlformats.org/spreadsheetml/2006/main" count="336" uniqueCount="97">
  <si>
    <t>名前</t>
    <rPh sb="0" eb="2">
      <t>ナマエ</t>
    </rPh>
    <phoneticPr fontId="1"/>
  </si>
  <si>
    <t>答え</t>
    <rPh sb="0" eb="1">
      <t>コタ</t>
    </rPh>
    <phoneticPr fontId="1"/>
  </si>
  <si>
    <t>÷</t>
    <phoneticPr fontId="1"/>
  </si>
  <si>
    <t>№</t>
    <phoneticPr fontId="1"/>
  </si>
  <si>
    <t>)</t>
    <phoneticPr fontId="1"/>
  </si>
  <si>
    <t>円</t>
    <rPh sb="0" eb="1">
      <t>エン</t>
    </rPh>
    <phoneticPr fontId="1"/>
  </si>
  <si>
    <t>÷</t>
    <phoneticPr fontId="1"/>
  </si>
  <si>
    <t>①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</si>
  <si>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</si>
  <si>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</si>
  <si>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</si>
  <si>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</si>
  <si>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</si>
  <si>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</si>
  <si>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</si>
  <si>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</si>
  <si>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</si>
  <si>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</si>
  <si>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　</t>
    <phoneticPr fontId="1"/>
  </si>
  <si>
    <t>　</t>
    <phoneticPr fontId="1"/>
  </si>
  <si>
    <t xml:space="preserve"> </t>
    <phoneticPr fontId="1"/>
  </si>
  <si>
    <t>＝</t>
    <phoneticPr fontId="1"/>
  </si>
  <si>
    <t>　</t>
    <phoneticPr fontId="1"/>
  </si>
  <si>
    <t>　</t>
    <phoneticPr fontId="1"/>
  </si>
  <si>
    <t>　</t>
    <phoneticPr fontId="1"/>
  </si>
  <si>
    <t>×</t>
    <phoneticPr fontId="1"/>
  </si>
  <si>
    <t>◆四捨五入して，上から２けたのがい数で求めましょう。</t>
    <rPh sb="1" eb="5">
      <t>シシャゴニュウ</t>
    </rPh>
    <rPh sb="8" eb="9">
      <t>ウエ</t>
    </rPh>
    <rPh sb="17" eb="18">
      <t>スウ</t>
    </rPh>
    <rPh sb="19" eb="20">
      <t>モト</t>
    </rPh>
    <phoneticPr fontId="1"/>
  </si>
  <si>
    <t>円のリボンを，</t>
    <rPh sb="0" eb="1">
      <t>エン</t>
    </rPh>
    <phoneticPr fontId="1"/>
  </si>
  <si>
    <t>ｍ買いました。</t>
    <rPh sb="1" eb="2">
      <t>カ</t>
    </rPh>
    <phoneticPr fontId="1"/>
  </si>
  <si>
    <t>（</t>
    <phoneticPr fontId="1"/>
  </si>
  <si>
    <t>）</t>
    <phoneticPr fontId="1"/>
  </si>
  <si>
    <t>＝</t>
    <phoneticPr fontId="1"/>
  </si>
  <si>
    <t>）</t>
    <phoneticPr fontId="1"/>
  </si>
  <si>
    <t>【数直線】</t>
    <rPh sb="1" eb="4">
      <t>スウチョクセン</t>
    </rPh>
    <phoneticPr fontId="1"/>
  </si>
  <si>
    <t>【式】</t>
    <rPh sb="1" eb="2">
      <t>シキ</t>
    </rPh>
    <phoneticPr fontId="1"/>
  </si>
  <si>
    <t>代金はいくらですか。数直線，式，答えを書きましょう。</t>
    <rPh sb="0" eb="2">
      <t>ダイキン</t>
    </rPh>
    <phoneticPr fontId="1"/>
  </si>
  <si>
    <t>【筆算】</t>
    <rPh sb="1" eb="3">
      <t>ヒッサン</t>
    </rPh>
    <phoneticPr fontId="1"/>
  </si>
  <si>
    <t>№</t>
    <phoneticPr fontId="1"/>
  </si>
  <si>
    <t>　１ｍのねだんが</t>
    <phoneticPr fontId="1"/>
  </si>
  <si>
    <t>　１ｍのねだんが</t>
    <phoneticPr fontId="1"/>
  </si>
  <si>
    <t>×</t>
    <phoneticPr fontId="1"/>
  </si>
  <si>
    <t>長さが</t>
    <rPh sb="0" eb="1">
      <t>ナガ</t>
    </rPh>
    <phoneticPr fontId="1"/>
  </si>
  <si>
    <t>ｍで，重さが</t>
    <rPh sb="3" eb="4">
      <t>オモ</t>
    </rPh>
    <phoneticPr fontId="1"/>
  </si>
  <si>
    <t>kgのパイプがあります。</t>
    <phoneticPr fontId="1"/>
  </si>
  <si>
    <t>このパイプ１ｍの重さは何kgですか。</t>
    <rPh sb="8" eb="9">
      <t>オモ</t>
    </rPh>
    <rPh sb="11" eb="12">
      <t>ナン</t>
    </rPh>
    <phoneticPr fontId="1"/>
  </si>
  <si>
    <t>　</t>
    <phoneticPr fontId="1"/>
  </si>
  <si>
    <t>代金はいくらですか。</t>
    <rPh sb="0" eb="2">
      <t>ダイキン</t>
    </rPh>
    <phoneticPr fontId="1"/>
  </si>
  <si>
    <t>kgで</t>
    <phoneticPr fontId="1"/>
  </si>
  <si>
    <t>円の肉が売っていまいた。この肉１kgではいくらに</t>
    <rPh sb="0" eb="1">
      <t>エン</t>
    </rPh>
    <rPh sb="2" eb="3">
      <t>ニク</t>
    </rPh>
    <rPh sb="4" eb="5">
      <t>ウ</t>
    </rPh>
    <rPh sb="14" eb="15">
      <t>ニク</t>
    </rPh>
    <phoneticPr fontId="1"/>
  </si>
  <si>
    <t>なるでしょう。</t>
    <phoneticPr fontId="1"/>
  </si>
  <si>
    <t xml:space="preserve"> </t>
    <phoneticPr fontId="1"/>
  </si>
  <si>
    <t>（</t>
    <phoneticPr fontId="1"/>
  </si>
  <si>
    <t>）</t>
    <phoneticPr fontId="1"/>
  </si>
  <si>
    <t>　</t>
    <phoneticPr fontId="1"/>
  </si>
  <si>
    <t>さとうが</t>
    <phoneticPr fontId="1"/>
  </si>
  <si>
    <t>kgあります。このさとうを，</t>
    <phoneticPr fontId="1"/>
  </si>
  <si>
    <t>kgずつふくろに入れ</t>
    <rPh sb="8" eb="9">
      <t>イ</t>
    </rPh>
    <phoneticPr fontId="1"/>
  </si>
  <si>
    <t>ていくと，何ふくろに入れることができますか。また，何kgあまりますか。</t>
    <rPh sb="5" eb="6">
      <t>ナン</t>
    </rPh>
    <rPh sb="10" eb="11">
      <t>イ</t>
    </rPh>
    <rPh sb="25" eb="26">
      <t>ナン</t>
    </rPh>
    <phoneticPr fontId="1"/>
  </si>
  <si>
    <t>ジュースが</t>
    <phoneticPr fontId="1"/>
  </si>
  <si>
    <t>入れていきます。</t>
    <rPh sb="0" eb="1">
      <t>イ</t>
    </rPh>
    <phoneticPr fontId="1"/>
  </si>
  <si>
    <t>ｍのリボンがあります。このリボンを，</t>
    <phoneticPr fontId="1"/>
  </si>
  <si>
    <t>ｍずつ切ると</t>
    <rPh sb="3" eb="4">
      <t>キ</t>
    </rPh>
    <phoneticPr fontId="1"/>
  </si>
  <si>
    <t>切ったリボンは，何本になって，何ｍあまりますか。</t>
    <rPh sb="0" eb="1">
      <t>キ</t>
    </rPh>
    <rPh sb="8" eb="10">
      <t>ナンボン</t>
    </rPh>
    <rPh sb="15" eb="16">
      <t>ナン</t>
    </rPh>
    <phoneticPr fontId="1"/>
  </si>
  <si>
    <t>ふくろに入れることができて</t>
    <rPh sb="4" eb="5">
      <t>イ</t>
    </rPh>
    <phoneticPr fontId="1"/>
  </si>
  <si>
    <t>÷</t>
    <phoneticPr fontId="1"/>
  </si>
  <si>
    <t>＝</t>
    <phoneticPr fontId="1"/>
  </si>
  <si>
    <t>あまり</t>
    <phoneticPr fontId="1"/>
  </si>
  <si>
    <t>（</t>
    <phoneticPr fontId="1"/>
  </si>
  <si>
    <t>kgあまる。</t>
    <phoneticPr fontId="1"/>
  </si>
  <si>
    <t>）</t>
    <phoneticPr fontId="1"/>
  </si>
  <si>
    <t>つできて</t>
    <phoneticPr fontId="1"/>
  </si>
  <si>
    <t>ℓあまる。</t>
    <phoneticPr fontId="1"/>
  </si>
  <si>
    <t>本できて</t>
    <rPh sb="0" eb="1">
      <t>ホン</t>
    </rPh>
    <phoneticPr fontId="1"/>
  </si>
  <si>
    <t>ｍあまる。</t>
    <phoneticPr fontId="1"/>
  </si>
  <si>
    <t>円の肉が売っていました。この肉１kgではいくらに</t>
    <rPh sb="0" eb="1">
      <t>エン</t>
    </rPh>
    <rPh sb="2" eb="3">
      <t>ニク</t>
    </rPh>
    <rPh sb="4" eb="5">
      <t>ウ</t>
    </rPh>
    <rPh sb="14" eb="15">
      <t>ニク</t>
    </rPh>
    <phoneticPr fontId="1"/>
  </si>
  <si>
    <t>小数のわり算⑪</t>
    <rPh sb="0" eb="2">
      <t>ショウスウ</t>
    </rPh>
    <rPh sb="5" eb="6">
      <t>サン</t>
    </rPh>
    <phoneticPr fontId="1"/>
  </si>
  <si>
    <t>□</t>
    <phoneticPr fontId="1"/>
  </si>
  <si>
    <t>答えは（　　）に書きましょう。</t>
    <rPh sb="0" eb="1">
      <t>コタ</t>
    </rPh>
    <rPh sb="8" eb="9">
      <t>カ</t>
    </rPh>
    <phoneticPr fontId="1"/>
  </si>
  <si>
    <t>(</t>
    <phoneticPr fontId="1"/>
  </si>
  <si>
    <t>答えが１より小さい時は，一の位の０を１けたに数えません。</t>
    <rPh sb="0" eb="1">
      <t>コタ</t>
    </rPh>
    <rPh sb="6" eb="7">
      <t>チイ</t>
    </rPh>
    <rPh sb="9" eb="10">
      <t>トキ</t>
    </rPh>
    <rPh sb="12" eb="13">
      <t>イチ</t>
    </rPh>
    <rPh sb="14" eb="15">
      <t>クライ</t>
    </rPh>
    <rPh sb="22" eb="23">
      <t>カゾ</t>
    </rPh>
    <phoneticPr fontId="1"/>
  </si>
  <si>
    <t>(</t>
    <phoneticPr fontId="1"/>
  </si>
  <si>
    <t>ｍ</t>
    <phoneticPr fontId="1"/>
  </si>
  <si>
    <t>□</t>
    <phoneticPr fontId="1"/>
  </si>
  <si>
    <t>　</t>
    <phoneticPr fontId="1"/>
  </si>
  <si>
    <t>kg</t>
    <phoneticPr fontId="1"/>
  </si>
  <si>
    <t>(</t>
    <phoneticPr fontId="1"/>
  </si>
  <si>
    <t>kg</t>
    <phoneticPr fontId="1"/>
  </si>
  <si>
    <t>数直線，式，筆算，答えを書きましょう。</t>
    <rPh sb="0" eb="3">
      <t>スウチョクセン</t>
    </rPh>
    <rPh sb="4" eb="5">
      <t>シキ</t>
    </rPh>
    <rPh sb="6" eb="8">
      <t>ヒッサン</t>
    </rPh>
    <rPh sb="9" eb="10">
      <t>コタ</t>
    </rPh>
    <rPh sb="12" eb="13">
      <t>カ</t>
    </rPh>
    <phoneticPr fontId="1"/>
  </si>
  <si>
    <t>小数のわり算⑫</t>
    <rPh sb="0" eb="2">
      <t>ショウスウ</t>
    </rPh>
    <rPh sb="5" eb="6">
      <t>サン</t>
    </rPh>
    <phoneticPr fontId="1"/>
  </si>
  <si>
    <t>小数のわり算⑩</t>
    <rPh sb="0" eb="2">
      <t>ショウスウ</t>
    </rPh>
    <rPh sb="5" eb="6">
      <t>ザン</t>
    </rPh>
    <phoneticPr fontId="1"/>
  </si>
  <si>
    <t>Ｌずつ水とうに</t>
    <rPh sb="3" eb="4">
      <t>スイ</t>
    </rPh>
    <phoneticPr fontId="1"/>
  </si>
  <si>
    <r>
      <rPr>
        <sz val="14"/>
        <rFont val="ＭＳ ゴシック"/>
        <family val="3"/>
        <charset val="128"/>
      </rPr>
      <t>Ｌ</t>
    </r>
    <r>
      <rPr>
        <sz val="14"/>
        <rFont val="ＭＳ 明朝"/>
        <family val="1"/>
        <charset val="128"/>
      </rPr>
      <t>あります。このジュースを，</t>
    </r>
    <phoneticPr fontId="1"/>
  </si>
  <si>
    <r>
      <rPr>
        <sz val="14"/>
        <rFont val="ＭＳ ゴシック"/>
        <family val="3"/>
        <charset val="128"/>
      </rPr>
      <t>Ｌ</t>
    </r>
    <r>
      <rPr>
        <sz val="14"/>
        <rFont val="ＭＳ 明朝"/>
        <family val="1"/>
        <charset val="128"/>
      </rPr>
      <t>ずつ水とうに</t>
    </r>
    <rPh sb="3" eb="4">
      <t>スイ</t>
    </rPh>
    <phoneticPr fontId="1"/>
  </si>
  <si>
    <t>Ｌあります。このジュースを，</t>
    <phoneticPr fontId="1"/>
  </si>
  <si>
    <t>水とうはいくついりますか。また，何Ｌあまりますか。</t>
    <rPh sb="0" eb="1">
      <t>スイ</t>
    </rPh>
    <rPh sb="16" eb="17">
      <t>ナン</t>
    </rPh>
    <phoneticPr fontId="1"/>
  </si>
  <si>
    <r>
      <t>水とうはいくついりますか。また，何</t>
    </r>
    <r>
      <rPr>
        <sz val="14"/>
        <rFont val="ＭＳ ゴシック"/>
        <family val="3"/>
        <charset val="128"/>
      </rPr>
      <t>Ｌ</t>
    </r>
    <r>
      <rPr>
        <sz val="14"/>
        <rFont val="ＭＳ 明朝"/>
        <family val="1"/>
        <charset val="128"/>
      </rPr>
      <t>あまりますか。</t>
    </r>
    <rPh sb="0" eb="1">
      <t>スイ</t>
    </rPh>
    <rPh sb="16" eb="17">
      <t>ナン</t>
    </rPh>
    <phoneticPr fontId="1"/>
  </si>
  <si>
    <t>年　　組</t>
    <rPh sb="0" eb="1">
      <t>ネン</t>
    </rPh>
    <rPh sb="3" eb="4">
      <t>クミ</t>
    </rPh>
    <phoneticPr fontId="1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</si>
</sst>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_);[Red]\(0\)"/>
    <numFmt numFmtId="179" formatCode="0.00_ "/>
    <numFmt numFmtId="180" formatCode="0_ "/>
    <numFmt numFmtId="181" formatCode="0.000_ "/>
  </numFmts>
  <fonts count="2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6"/>
      <color indexed="9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20"/>
      <color indexed="9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5" fillId="0" borderId="1" xfId="1" applyBorder="1">
      <alignment vertical="center"/>
    </xf>
    <xf numFmtId="0" fontId="3" fillId="0" borderId="1" xfId="1" applyFont="1" applyBorder="1">
      <alignment vertical="center"/>
    </xf>
    <xf numFmtId="0" fontId="5" fillId="0" borderId="0" xfId="1" quotePrefix="1" applyAlignment="1">
      <alignment vertical="center"/>
    </xf>
    <xf numFmtId="0" fontId="5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Border="1" applyAlignment="1">
      <alignment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2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quotePrefix="1" applyFo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8" fillId="0" borderId="0" xfId="1" quotePrefix="1" applyFont="1" applyBorder="1">
      <alignment vertical="center"/>
    </xf>
    <xf numFmtId="0" fontId="8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Border="1">
      <alignment vertical="center"/>
    </xf>
    <xf numFmtId="0" fontId="5" fillId="0" borderId="1" xfId="1" applyFont="1" applyBorder="1">
      <alignment vertical="center"/>
    </xf>
    <xf numFmtId="0" fontId="9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8" fillId="0" borderId="2" xfId="1" applyFont="1" applyBorder="1">
      <alignment vertical="center"/>
    </xf>
    <xf numFmtId="0" fontId="3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0" borderId="0" xfId="0" applyFont="1">
      <alignment vertical="center"/>
    </xf>
    <xf numFmtId="0" fontId="5" fillId="0" borderId="0" xfId="1" applyFont="1" applyBorder="1" applyAlignment="1">
      <alignment vertical="center"/>
    </xf>
    <xf numFmtId="0" fontId="13" fillId="0" borderId="0" xfId="0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2" fillId="0" borderId="0" xfId="1" quotePrefix="1" applyFont="1" applyBorder="1">
      <alignment vertical="center"/>
    </xf>
    <xf numFmtId="0" fontId="9" fillId="0" borderId="4" xfId="1" applyFont="1" applyBorder="1" applyAlignment="1">
      <alignment horizontal="right" vertical="center"/>
    </xf>
    <xf numFmtId="0" fontId="9" fillId="0" borderId="4" xfId="1" applyFont="1" applyBorder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Border="1">
      <alignment vertical="center"/>
    </xf>
    <xf numFmtId="0" fontId="1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1" applyFont="1">
      <alignment vertical="center"/>
    </xf>
    <xf numFmtId="176" fontId="11" fillId="0" borderId="0" xfId="1" applyNumberFormat="1" applyFont="1" applyBorder="1" applyAlignment="1">
      <alignment vertical="center"/>
    </xf>
    <xf numFmtId="180" fontId="11" fillId="0" borderId="0" xfId="1" applyNumberFormat="1" applyFont="1" applyBorder="1" applyAlignment="1">
      <alignment vertical="center"/>
    </xf>
    <xf numFmtId="180" fontId="18" fillId="0" borderId="0" xfId="1" applyNumberFormat="1" applyFont="1" applyBorder="1" applyAlignment="1">
      <alignment vertical="center" shrinkToFit="1"/>
    </xf>
    <xf numFmtId="177" fontId="5" fillId="0" borderId="0" xfId="1" applyNumberFormat="1">
      <alignment vertical="center"/>
    </xf>
    <xf numFmtId="177" fontId="9" fillId="0" borderId="0" xfId="1" applyNumberFormat="1" applyFont="1">
      <alignment vertical="center"/>
    </xf>
    <xf numFmtId="177" fontId="11" fillId="0" borderId="0" xfId="1" applyNumberFormat="1" applyFont="1" applyBorder="1" applyAlignment="1">
      <alignment vertical="center"/>
    </xf>
    <xf numFmtId="177" fontId="5" fillId="0" borderId="0" xfId="1" applyNumberFormat="1" applyFont="1">
      <alignment vertical="center"/>
    </xf>
    <xf numFmtId="177" fontId="6" fillId="0" borderId="0" xfId="1" applyNumberFormat="1" applyFont="1">
      <alignment vertical="center"/>
    </xf>
    <xf numFmtId="177" fontId="17" fillId="0" borderId="0" xfId="1" applyNumberFormat="1" applyFont="1" applyBorder="1" applyAlignment="1">
      <alignment vertical="center"/>
    </xf>
    <xf numFmtId="179" fontId="11" fillId="0" borderId="0" xfId="1" applyNumberFormat="1" applyFont="1" applyBorder="1" applyAlignment="1">
      <alignment vertical="center"/>
    </xf>
    <xf numFmtId="0" fontId="5" fillId="0" borderId="0" xfId="2" quotePrefix="1" applyAlignment="1">
      <alignment vertical="center"/>
    </xf>
    <xf numFmtId="0" fontId="5" fillId="0" borderId="0" xfId="2" applyAlignment="1">
      <alignment vertical="center"/>
    </xf>
    <xf numFmtId="0" fontId="5" fillId="0" borderId="0" xfId="2">
      <alignment vertical="center"/>
    </xf>
    <xf numFmtId="0" fontId="5" fillId="0" borderId="0" xfId="2" applyBorder="1">
      <alignment vertical="center"/>
    </xf>
    <xf numFmtId="0" fontId="0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0" xfId="2" quotePrefix="1" applyBorder="1" applyAlignment="1">
      <alignment horizontal="center" vertical="center"/>
    </xf>
    <xf numFmtId="0" fontId="5" fillId="0" borderId="0" xfId="2" applyBorder="1" applyAlignment="1">
      <alignment vertical="center"/>
    </xf>
    <xf numFmtId="0" fontId="5" fillId="0" borderId="0" xfId="2" applyFont="1" applyBorder="1">
      <alignment vertical="center"/>
    </xf>
    <xf numFmtId="0" fontId="0" fillId="0" borderId="0" xfId="2" applyFont="1" applyBorder="1">
      <alignment vertical="center"/>
    </xf>
    <xf numFmtId="0" fontId="5" fillId="0" borderId="0" xfId="2" applyFont="1" applyAlignment="1">
      <alignment vertical="center"/>
    </xf>
    <xf numFmtId="0" fontId="5" fillId="0" borderId="5" xfId="2" quotePrefix="1" applyBorder="1" applyAlignment="1">
      <alignment vertical="center"/>
    </xf>
    <xf numFmtId="0" fontId="5" fillId="0" borderId="6" xfId="2" quotePrefix="1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7" xfId="2" applyBorder="1">
      <alignment vertical="center"/>
    </xf>
    <xf numFmtId="0" fontId="5" fillId="0" borderId="7" xfId="2" quotePrefix="1" applyBorder="1" applyAlignment="1">
      <alignment vertical="center"/>
    </xf>
    <xf numFmtId="0" fontId="5" fillId="0" borderId="9" xfId="2" quotePrefix="1" applyBorder="1" applyAlignment="1">
      <alignment vertical="center"/>
    </xf>
    <xf numFmtId="0" fontId="5" fillId="0" borderId="10" xfId="2" quotePrefix="1" applyBorder="1" applyAlignment="1">
      <alignment vertical="center"/>
    </xf>
    <xf numFmtId="0" fontId="5" fillId="0" borderId="10" xfId="2" applyBorder="1" applyAlignment="1">
      <alignment vertical="center"/>
    </xf>
    <xf numFmtId="0" fontId="5" fillId="0" borderId="11" xfId="2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0" fontId="5" fillId="0" borderId="10" xfId="2" applyBorder="1">
      <alignment vertical="center"/>
    </xf>
    <xf numFmtId="0" fontId="5" fillId="0" borderId="0" xfId="2" quotePrefix="1" applyBorder="1" applyAlignment="1">
      <alignment vertical="center"/>
    </xf>
    <xf numFmtId="176" fontId="9" fillId="0" borderId="0" xfId="1" applyNumberFormat="1" applyFont="1" applyBorder="1" applyAlignment="1">
      <alignment vertical="center" shrinkToFit="1"/>
    </xf>
    <xf numFmtId="0" fontId="22" fillId="0" borderId="0" xfId="0" applyFont="1" applyBorder="1">
      <alignment vertical="center"/>
    </xf>
    <xf numFmtId="0" fontId="23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176" fontId="12" fillId="0" borderId="0" xfId="1" applyNumberFormat="1" applyFont="1" applyAlignment="1">
      <alignment horizontal="right" vertical="center" shrinkToFit="1"/>
    </xf>
    <xf numFmtId="0" fontId="5" fillId="0" borderId="1" xfId="1" applyFont="1" applyBorder="1" applyAlignment="1">
      <alignment vertical="center"/>
    </xf>
    <xf numFmtId="0" fontId="5" fillId="0" borderId="1" xfId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4" xfId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center" vertical="center" shrinkToFit="1"/>
    </xf>
    <xf numFmtId="177" fontId="17" fillId="0" borderId="0" xfId="1" applyNumberFormat="1" applyFont="1" applyBorder="1" applyAlignment="1">
      <alignment horizontal="center" vertical="center"/>
    </xf>
    <xf numFmtId="179" fontId="9" fillId="0" borderId="0" xfId="1" applyNumberFormat="1" applyFont="1" applyBorder="1" applyAlignment="1">
      <alignment horizontal="right" vertical="center"/>
    </xf>
    <xf numFmtId="176" fontId="12" fillId="0" borderId="2" xfId="1" quotePrefix="1" applyNumberFormat="1" applyFont="1" applyBorder="1" applyAlignment="1">
      <alignment horizontal="left" vertical="center"/>
    </xf>
    <xf numFmtId="180" fontId="18" fillId="0" borderId="0" xfId="1" applyNumberFormat="1" applyFont="1" applyBorder="1" applyAlignment="1">
      <alignment horizontal="center" vertical="center" shrinkToFit="1"/>
    </xf>
    <xf numFmtId="181" fontId="9" fillId="0" borderId="0" xfId="1" applyNumberFormat="1" applyFont="1" applyBorder="1" applyAlignment="1">
      <alignment horizontal="center" vertical="center" shrinkToFit="1"/>
    </xf>
    <xf numFmtId="180" fontId="12" fillId="0" borderId="2" xfId="1" quotePrefix="1" applyNumberFormat="1" applyFont="1" applyBorder="1" applyAlignment="1">
      <alignment horizontal="left" vertical="center"/>
    </xf>
    <xf numFmtId="176" fontId="8" fillId="0" borderId="2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top" wrapText="1"/>
    </xf>
    <xf numFmtId="0" fontId="24" fillId="0" borderId="0" xfId="1" applyFont="1" applyAlignment="1">
      <alignment horizontal="center" vertical="center" shrinkToFit="1"/>
    </xf>
    <xf numFmtId="0" fontId="24" fillId="0" borderId="0" xfId="1" applyFont="1" applyAlignment="1">
      <alignment horizontal="center" vertical="center"/>
    </xf>
    <xf numFmtId="0" fontId="5" fillId="0" borderId="0" xfId="2" applyBorder="1" applyAlignment="1">
      <alignment horizontal="center" vertical="center"/>
    </xf>
    <xf numFmtId="179" fontId="9" fillId="0" borderId="0" xfId="1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shrinkToFit="1"/>
    </xf>
    <xf numFmtId="0" fontId="5" fillId="0" borderId="0" xfId="2" quotePrefix="1" applyBorder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 shrinkToFit="1"/>
    </xf>
    <xf numFmtId="179" fontId="8" fillId="0" borderId="2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180" fontId="8" fillId="0" borderId="2" xfId="1" applyNumberFormat="1" applyFont="1" applyBorder="1" applyAlignment="1">
      <alignment horizontal="center" vertical="center" shrinkToFit="1"/>
    </xf>
    <xf numFmtId="180" fontId="9" fillId="0" borderId="1" xfId="1" applyNumberFormat="1" applyFont="1" applyBorder="1" applyAlignment="1">
      <alignment horizontal="center" vertical="center" shrinkToFit="1"/>
    </xf>
  </cellXfs>
  <cellStyles count="3">
    <cellStyle name="標準" xfId="0" builtinId="0"/>
    <cellStyle name="標準_ワークシート書式" xfId="1"/>
    <cellStyle name="標準_単位の換算（田中作成）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171450</xdr:rowOff>
    </xdr:from>
    <xdr:to>
      <xdr:col>2</xdr:col>
      <xdr:colOff>85725</xdr:colOff>
      <xdr:row>7</xdr:row>
      <xdr:rowOff>0</xdr:rowOff>
    </xdr:to>
    <xdr:sp macro="" textlink="">
      <xdr:nvSpPr>
        <xdr:cNvPr id="41513" name="Line 1"/>
        <xdr:cNvSpPr>
          <a:spLocks noChangeShapeType="1"/>
        </xdr:cNvSpPr>
      </xdr:nvSpPr>
      <xdr:spPr bwMode="auto">
        <a:xfrm>
          <a:off x="428625" y="1647825"/>
          <a:ext cx="1143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6</xdr:row>
      <xdr:rowOff>285750</xdr:rowOff>
    </xdr:from>
    <xdr:to>
      <xdr:col>3</xdr:col>
      <xdr:colOff>104775</xdr:colOff>
      <xdr:row>7</xdr:row>
      <xdr:rowOff>85725</xdr:rowOff>
    </xdr:to>
    <xdr:sp macro="" textlink="">
      <xdr:nvSpPr>
        <xdr:cNvPr id="41514" name="Freeform 2"/>
        <xdr:cNvSpPr>
          <a:spLocks/>
        </xdr:cNvSpPr>
      </xdr:nvSpPr>
      <xdr:spPr bwMode="auto">
        <a:xfrm>
          <a:off x="476250" y="1762125"/>
          <a:ext cx="295275" cy="123825"/>
        </a:xfrm>
        <a:custGeom>
          <a:avLst/>
          <a:gdLst>
            <a:gd name="T0" fmla="*/ 0 w 31"/>
            <a:gd name="T1" fmla="*/ 2147483647 h 13"/>
            <a:gd name="T2" fmla="*/ 2147483647 w 31"/>
            <a:gd name="T3" fmla="*/ 2147483647 h 13"/>
            <a:gd name="T4" fmla="*/ 2147483647 w 31"/>
            <a:gd name="T5" fmla="*/ 0 h 13"/>
            <a:gd name="T6" fmla="*/ 0 60000 65536"/>
            <a:gd name="T7" fmla="*/ 0 60000 65536"/>
            <a:gd name="T8" fmla="*/ 0 60000 65536"/>
            <a:gd name="T9" fmla="*/ 0 w 31"/>
            <a:gd name="T10" fmla="*/ 0 h 13"/>
            <a:gd name="T11" fmla="*/ 31 w 3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" h="13">
              <a:moveTo>
                <a:pt x="0" y="3"/>
              </a:moveTo>
              <a:cubicBezTo>
                <a:pt x="5" y="8"/>
                <a:pt x="10" y="13"/>
                <a:pt x="15" y="13"/>
              </a:cubicBezTo>
              <a:cubicBezTo>
                <a:pt x="20" y="13"/>
                <a:pt x="25" y="6"/>
                <a:pt x="3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6</xdr:row>
      <xdr:rowOff>285750</xdr:rowOff>
    </xdr:from>
    <xdr:to>
      <xdr:col>3</xdr:col>
      <xdr:colOff>76200</xdr:colOff>
      <xdr:row>7</xdr:row>
      <xdr:rowOff>66675</xdr:rowOff>
    </xdr:to>
    <xdr:sp macro="" textlink="">
      <xdr:nvSpPr>
        <xdr:cNvPr id="41515" name="Line 4"/>
        <xdr:cNvSpPr>
          <a:spLocks noChangeShapeType="1"/>
        </xdr:cNvSpPr>
      </xdr:nvSpPr>
      <xdr:spPr bwMode="auto">
        <a:xfrm flipH="1">
          <a:off x="742950" y="1762125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6</xdr:row>
      <xdr:rowOff>190500</xdr:rowOff>
    </xdr:from>
    <xdr:to>
      <xdr:col>6</xdr:col>
      <xdr:colOff>95250</xdr:colOff>
      <xdr:row>7</xdr:row>
      <xdr:rowOff>19050</xdr:rowOff>
    </xdr:to>
    <xdr:sp macro="" textlink="">
      <xdr:nvSpPr>
        <xdr:cNvPr id="41516" name="Line 1"/>
        <xdr:cNvSpPr>
          <a:spLocks noChangeShapeType="1"/>
        </xdr:cNvSpPr>
      </xdr:nvSpPr>
      <xdr:spPr bwMode="auto">
        <a:xfrm>
          <a:off x="1219200" y="1666875"/>
          <a:ext cx="1143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</xdr:row>
      <xdr:rowOff>247650</xdr:rowOff>
    </xdr:from>
    <xdr:to>
      <xdr:col>7</xdr:col>
      <xdr:colOff>133350</xdr:colOff>
      <xdr:row>7</xdr:row>
      <xdr:rowOff>19050</xdr:rowOff>
    </xdr:to>
    <xdr:sp macro="" textlink="">
      <xdr:nvSpPr>
        <xdr:cNvPr id="41517" name="Freeform 2"/>
        <xdr:cNvSpPr>
          <a:spLocks/>
        </xdr:cNvSpPr>
      </xdr:nvSpPr>
      <xdr:spPr bwMode="auto">
        <a:xfrm>
          <a:off x="1257300" y="1724025"/>
          <a:ext cx="295275" cy="95250"/>
        </a:xfrm>
        <a:custGeom>
          <a:avLst/>
          <a:gdLst>
            <a:gd name="T0" fmla="*/ 0 w 31"/>
            <a:gd name="T1" fmla="*/ 2147483647 h 13"/>
            <a:gd name="T2" fmla="*/ 2147483647 w 31"/>
            <a:gd name="T3" fmla="*/ 2147483647 h 13"/>
            <a:gd name="T4" fmla="*/ 2147483647 w 31"/>
            <a:gd name="T5" fmla="*/ 0 h 13"/>
            <a:gd name="T6" fmla="*/ 0 60000 65536"/>
            <a:gd name="T7" fmla="*/ 0 60000 65536"/>
            <a:gd name="T8" fmla="*/ 0 60000 65536"/>
            <a:gd name="T9" fmla="*/ 0 w 31"/>
            <a:gd name="T10" fmla="*/ 0 h 13"/>
            <a:gd name="T11" fmla="*/ 31 w 31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1" h="13">
              <a:moveTo>
                <a:pt x="0" y="3"/>
              </a:moveTo>
              <a:cubicBezTo>
                <a:pt x="5" y="8"/>
                <a:pt x="10" y="13"/>
                <a:pt x="15" y="13"/>
              </a:cubicBezTo>
              <a:cubicBezTo>
                <a:pt x="20" y="13"/>
                <a:pt x="25" y="6"/>
                <a:pt x="31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6</xdr:row>
      <xdr:rowOff>276225</xdr:rowOff>
    </xdr:from>
    <xdr:to>
      <xdr:col>7</xdr:col>
      <xdr:colOff>114300</xdr:colOff>
      <xdr:row>7</xdr:row>
      <xdr:rowOff>57150</xdr:rowOff>
    </xdr:to>
    <xdr:sp macro="" textlink="">
      <xdr:nvSpPr>
        <xdr:cNvPr id="41518" name="Line 4"/>
        <xdr:cNvSpPr>
          <a:spLocks noChangeShapeType="1"/>
        </xdr:cNvSpPr>
      </xdr:nvSpPr>
      <xdr:spPr bwMode="auto">
        <a:xfrm flipH="1">
          <a:off x="1524000" y="1752600"/>
          <a:ext cx="9525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6</xdr:row>
      <xdr:rowOff>285750</xdr:rowOff>
    </xdr:from>
    <xdr:to>
      <xdr:col>3</xdr:col>
      <xdr:colOff>76200</xdr:colOff>
      <xdr:row>6</xdr:row>
      <xdr:rowOff>285750</xdr:rowOff>
    </xdr:to>
    <xdr:sp macro="" textlink="">
      <xdr:nvSpPr>
        <xdr:cNvPr id="41519" name="Line 3"/>
        <xdr:cNvSpPr>
          <a:spLocks noChangeShapeType="1"/>
        </xdr:cNvSpPr>
      </xdr:nvSpPr>
      <xdr:spPr bwMode="auto">
        <a:xfrm flipH="1">
          <a:off x="638175" y="176212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6</xdr:row>
      <xdr:rowOff>228600</xdr:rowOff>
    </xdr:from>
    <xdr:to>
      <xdr:col>7</xdr:col>
      <xdr:colOff>152400</xdr:colOff>
      <xdr:row>6</xdr:row>
      <xdr:rowOff>276225</xdr:rowOff>
    </xdr:to>
    <xdr:sp macro="" textlink="">
      <xdr:nvSpPr>
        <xdr:cNvPr id="41520" name="Oval 9"/>
        <xdr:cNvSpPr>
          <a:spLocks noChangeArrowheads="1"/>
        </xdr:cNvSpPr>
      </xdr:nvSpPr>
      <xdr:spPr bwMode="auto">
        <a:xfrm>
          <a:off x="1514475" y="1704975"/>
          <a:ext cx="5715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6</xdr:row>
      <xdr:rowOff>276225</xdr:rowOff>
    </xdr:from>
    <xdr:to>
      <xdr:col>7</xdr:col>
      <xdr:colOff>133350</xdr:colOff>
      <xdr:row>6</xdr:row>
      <xdr:rowOff>285750</xdr:rowOff>
    </xdr:to>
    <xdr:sp macro="" textlink="">
      <xdr:nvSpPr>
        <xdr:cNvPr id="41521" name="Line 3"/>
        <xdr:cNvSpPr>
          <a:spLocks noChangeShapeType="1"/>
        </xdr:cNvSpPr>
      </xdr:nvSpPr>
      <xdr:spPr bwMode="auto">
        <a:xfrm flipH="1">
          <a:off x="1457325" y="1752600"/>
          <a:ext cx="95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</xdr:colOff>
      <xdr:row>38</xdr:row>
      <xdr:rowOff>30480</xdr:rowOff>
    </xdr:from>
    <xdr:to>
      <xdr:col>9</xdr:col>
      <xdr:colOff>144780</xdr:colOff>
      <xdr:row>38</xdr:row>
      <xdr:rowOff>196516</xdr:rowOff>
    </xdr:to>
    <xdr:cxnSp macro="">
      <xdr:nvCxnSpPr>
        <xdr:cNvPr id="11" name="直線コネクタ 10"/>
        <xdr:cNvCxnSpPr/>
      </xdr:nvCxnSpPr>
      <xdr:spPr>
        <a:xfrm rot="16200000" flipH="1">
          <a:off x="1703070" y="11944350"/>
          <a:ext cx="175260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</xdr:colOff>
      <xdr:row>38</xdr:row>
      <xdr:rowOff>22860</xdr:rowOff>
    </xdr:from>
    <xdr:to>
      <xdr:col>21</xdr:col>
      <xdr:colOff>0</xdr:colOff>
      <xdr:row>39</xdr:row>
      <xdr:rowOff>7620</xdr:rowOff>
    </xdr:to>
    <xdr:cxnSp macro="">
      <xdr:nvCxnSpPr>
        <xdr:cNvPr id="12" name="直線コネクタ 11"/>
        <xdr:cNvCxnSpPr/>
      </xdr:nvCxnSpPr>
      <xdr:spPr>
        <a:xfrm rot="16200000" flipH="1">
          <a:off x="3627120" y="11978640"/>
          <a:ext cx="297180" cy="160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160020</xdr:colOff>
      <xdr:row>37</xdr:row>
      <xdr:rowOff>297180</xdr:rowOff>
    </xdr:from>
    <xdr:to>
      <xdr:col>31</xdr:col>
      <xdr:colOff>121920</xdr:colOff>
      <xdr:row>38</xdr:row>
      <xdr:rowOff>289560</xdr:rowOff>
    </xdr:to>
    <xdr:cxnSp macro="">
      <xdr:nvCxnSpPr>
        <xdr:cNvPr id="13" name="直線コネクタ 12"/>
        <xdr:cNvCxnSpPr/>
      </xdr:nvCxnSpPr>
      <xdr:spPr>
        <a:xfrm rot="16200000" flipH="1">
          <a:off x="5554980" y="11955780"/>
          <a:ext cx="304800" cy="137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91440</xdr:colOff>
      <xdr:row>38</xdr:row>
      <xdr:rowOff>45720</xdr:rowOff>
    </xdr:from>
    <xdr:to>
      <xdr:col>9</xdr:col>
      <xdr:colOff>30480</xdr:colOff>
      <xdr:row>39</xdr:row>
      <xdr:rowOff>7620</xdr:rowOff>
    </xdr:to>
    <xdr:cxnSp macro="">
      <xdr:nvCxnSpPr>
        <xdr:cNvPr id="14" name="直線コネクタ 13"/>
        <xdr:cNvCxnSpPr/>
      </xdr:nvCxnSpPr>
      <xdr:spPr>
        <a:xfrm rot="16200000" flipH="1">
          <a:off x="1543050" y="12012930"/>
          <a:ext cx="274320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146685</xdr:colOff>
      <xdr:row>7</xdr:row>
      <xdr:rowOff>22860</xdr:rowOff>
    </xdr:from>
    <xdr:to>
      <xdr:col>6</xdr:col>
      <xdr:colOff>45917</xdr:colOff>
      <xdr:row>8</xdr:row>
      <xdr:rowOff>38100</xdr:rowOff>
    </xdr:to>
    <xdr:sp macro="" textlink="">
      <xdr:nvSpPr>
        <xdr:cNvPr id="16" name="正方形/長方形 15"/>
        <xdr:cNvSpPr/>
      </xdr:nvSpPr>
      <xdr:spPr>
        <a:xfrm>
          <a:off x="967740" y="20497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45720</xdr:colOff>
      <xdr:row>7</xdr:row>
      <xdr:rowOff>22860</xdr:rowOff>
    </xdr:from>
    <xdr:to>
      <xdr:col>7</xdr:col>
      <xdr:colOff>129540</xdr:colOff>
      <xdr:row>8</xdr:row>
      <xdr:rowOff>38100</xdr:rowOff>
    </xdr:to>
    <xdr:sp macro="" textlink="">
      <xdr:nvSpPr>
        <xdr:cNvPr id="17" name="正方形/長方形 16"/>
        <xdr:cNvSpPr/>
      </xdr:nvSpPr>
      <xdr:spPr>
        <a:xfrm>
          <a:off x="1226820" y="20497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22860</xdr:colOff>
      <xdr:row>5</xdr:row>
      <xdr:rowOff>0</xdr:rowOff>
    </xdr:from>
    <xdr:to>
      <xdr:col>7</xdr:col>
      <xdr:colOff>116137</xdr:colOff>
      <xdr:row>5</xdr:row>
      <xdr:rowOff>281940</xdr:rowOff>
    </xdr:to>
    <xdr:sp macro="" textlink="">
      <xdr:nvSpPr>
        <xdr:cNvPr id="18" name="正方形/長方形 17"/>
        <xdr:cNvSpPr/>
      </xdr:nvSpPr>
      <xdr:spPr>
        <a:xfrm>
          <a:off x="1203960" y="1363980"/>
          <a:ext cx="259080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53340</xdr:colOff>
      <xdr:row>8</xdr:row>
      <xdr:rowOff>60960</xdr:rowOff>
    </xdr:from>
    <xdr:to>
      <xdr:col>9</xdr:col>
      <xdr:colOff>53340</xdr:colOff>
      <xdr:row>8</xdr:row>
      <xdr:rowOff>68580</xdr:rowOff>
    </xdr:to>
    <xdr:cxnSp macro="">
      <xdr:nvCxnSpPr>
        <xdr:cNvPr id="19" name="直線コネクタ 18"/>
        <xdr:cNvCxnSpPr/>
      </xdr:nvCxnSpPr>
      <xdr:spPr>
        <a:xfrm flipV="1">
          <a:off x="883920" y="2400300"/>
          <a:ext cx="87630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116205</xdr:colOff>
      <xdr:row>5</xdr:row>
      <xdr:rowOff>160020</xdr:rowOff>
    </xdr:from>
    <xdr:to>
      <xdr:col>8</xdr:col>
      <xdr:colOff>15812</xdr:colOff>
      <xdr:row>5</xdr:row>
      <xdr:rowOff>274320</xdr:rowOff>
    </xdr:to>
    <xdr:sp macro="" textlink="">
      <xdr:nvSpPr>
        <xdr:cNvPr id="20" name="正方形/長方形 19"/>
        <xdr:cNvSpPr/>
      </xdr:nvSpPr>
      <xdr:spPr>
        <a:xfrm>
          <a:off x="1463040" y="1546860"/>
          <a:ext cx="83820" cy="1143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45720</xdr:colOff>
      <xdr:row>8</xdr:row>
      <xdr:rowOff>91440</xdr:rowOff>
    </xdr:from>
    <xdr:to>
      <xdr:col>7</xdr:col>
      <xdr:colOff>129540</xdr:colOff>
      <xdr:row>9</xdr:row>
      <xdr:rowOff>91440</xdr:rowOff>
    </xdr:to>
    <xdr:sp macro="" textlink="">
      <xdr:nvSpPr>
        <xdr:cNvPr id="21" name="正方形/長方形 20"/>
        <xdr:cNvSpPr/>
      </xdr:nvSpPr>
      <xdr:spPr>
        <a:xfrm>
          <a:off x="1226820" y="24307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129540</xdr:colOff>
      <xdr:row>8</xdr:row>
      <xdr:rowOff>91440</xdr:rowOff>
    </xdr:from>
    <xdr:to>
      <xdr:col>9</xdr:col>
      <xdr:colOff>38100</xdr:colOff>
      <xdr:row>9</xdr:row>
      <xdr:rowOff>91440</xdr:rowOff>
    </xdr:to>
    <xdr:sp macro="" textlink="">
      <xdr:nvSpPr>
        <xdr:cNvPr id="22" name="正方形/長方形 21"/>
        <xdr:cNvSpPr/>
      </xdr:nvSpPr>
      <xdr:spPr>
        <a:xfrm>
          <a:off x="1485900" y="24307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22860</xdr:colOff>
      <xdr:row>4</xdr:row>
      <xdr:rowOff>74295</xdr:rowOff>
    </xdr:from>
    <xdr:to>
      <xdr:col>9</xdr:col>
      <xdr:colOff>116137</xdr:colOff>
      <xdr:row>5</xdr:row>
      <xdr:rowOff>289560</xdr:rowOff>
    </xdr:to>
    <xdr:sp macro="" textlink="">
      <xdr:nvSpPr>
        <xdr:cNvPr id="23" name="正方形/長方形 22"/>
        <xdr:cNvSpPr/>
      </xdr:nvSpPr>
      <xdr:spPr>
        <a:xfrm>
          <a:off x="1554480" y="1371600"/>
          <a:ext cx="259080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45720</xdr:colOff>
      <xdr:row>9</xdr:row>
      <xdr:rowOff>106680</xdr:rowOff>
    </xdr:from>
    <xdr:to>
      <xdr:col>7</xdr:col>
      <xdr:colOff>129540</xdr:colOff>
      <xdr:row>10</xdr:row>
      <xdr:rowOff>106680</xdr:rowOff>
    </xdr:to>
    <xdr:sp macro="" textlink="">
      <xdr:nvSpPr>
        <xdr:cNvPr id="24" name="正方形/長方形 23"/>
        <xdr:cNvSpPr/>
      </xdr:nvSpPr>
      <xdr:spPr>
        <a:xfrm>
          <a:off x="1226820" y="27736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129540</xdr:colOff>
      <xdr:row>9</xdr:row>
      <xdr:rowOff>114300</xdr:rowOff>
    </xdr:from>
    <xdr:to>
      <xdr:col>9</xdr:col>
      <xdr:colOff>38100</xdr:colOff>
      <xdr:row>10</xdr:row>
      <xdr:rowOff>114300</xdr:rowOff>
    </xdr:to>
    <xdr:sp macro="" textlink="">
      <xdr:nvSpPr>
        <xdr:cNvPr id="25" name="正方形/長方形 24"/>
        <xdr:cNvSpPr/>
      </xdr:nvSpPr>
      <xdr:spPr>
        <a:xfrm>
          <a:off x="1485900" y="278130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154305</xdr:colOff>
      <xdr:row>10</xdr:row>
      <xdr:rowOff>121920</xdr:rowOff>
    </xdr:from>
    <xdr:to>
      <xdr:col>11</xdr:col>
      <xdr:colOff>21</xdr:colOff>
      <xdr:row>10</xdr:row>
      <xdr:rowOff>137160</xdr:rowOff>
    </xdr:to>
    <xdr:cxnSp macro="">
      <xdr:nvCxnSpPr>
        <xdr:cNvPr id="26" name="直線コネクタ 25"/>
        <xdr:cNvCxnSpPr/>
      </xdr:nvCxnSpPr>
      <xdr:spPr>
        <a:xfrm>
          <a:off x="1150620" y="3116580"/>
          <a:ext cx="8229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</xdr:colOff>
      <xdr:row>5</xdr:row>
      <xdr:rowOff>0</xdr:rowOff>
    </xdr:from>
    <xdr:to>
      <xdr:col>11</xdr:col>
      <xdr:colOff>108585</xdr:colOff>
      <xdr:row>5</xdr:row>
      <xdr:rowOff>281940</xdr:rowOff>
    </xdr:to>
    <xdr:sp macro="" textlink="">
      <xdr:nvSpPr>
        <xdr:cNvPr id="27" name="正方形/長方形 26"/>
        <xdr:cNvSpPr/>
      </xdr:nvSpPr>
      <xdr:spPr>
        <a:xfrm>
          <a:off x="1813560" y="1363980"/>
          <a:ext cx="259080" cy="30480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114300</xdr:colOff>
      <xdr:row>10</xdr:row>
      <xdr:rowOff>144780</xdr:rowOff>
    </xdr:from>
    <xdr:to>
      <xdr:col>9</xdr:col>
      <xdr:colOff>22860</xdr:colOff>
      <xdr:row>11</xdr:row>
      <xdr:rowOff>144780</xdr:rowOff>
    </xdr:to>
    <xdr:sp macro="" textlink="">
      <xdr:nvSpPr>
        <xdr:cNvPr id="28" name="正方形/長方形 27"/>
        <xdr:cNvSpPr/>
      </xdr:nvSpPr>
      <xdr:spPr>
        <a:xfrm>
          <a:off x="1470660" y="313944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30480</xdr:colOff>
      <xdr:row>10</xdr:row>
      <xdr:rowOff>152400</xdr:rowOff>
    </xdr:from>
    <xdr:to>
      <xdr:col>11</xdr:col>
      <xdr:colOff>32453</xdr:colOff>
      <xdr:row>11</xdr:row>
      <xdr:rowOff>152400</xdr:rowOff>
    </xdr:to>
    <xdr:sp macro="" textlink="">
      <xdr:nvSpPr>
        <xdr:cNvPr id="29" name="正方形/長方形 28"/>
        <xdr:cNvSpPr/>
      </xdr:nvSpPr>
      <xdr:spPr>
        <a:xfrm>
          <a:off x="1737360" y="314706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114300</xdr:colOff>
      <xdr:row>11</xdr:row>
      <xdr:rowOff>175260</xdr:rowOff>
    </xdr:from>
    <xdr:to>
      <xdr:col>9</xdr:col>
      <xdr:colOff>22860</xdr:colOff>
      <xdr:row>12</xdr:row>
      <xdr:rowOff>175260</xdr:rowOff>
    </xdr:to>
    <xdr:sp macro="" textlink="">
      <xdr:nvSpPr>
        <xdr:cNvPr id="30" name="正方形/長方形 29"/>
        <xdr:cNvSpPr/>
      </xdr:nvSpPr>
      <xdr:spPr>
        <a:xfrm>
          <a:off x="1470660" y="349758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30480</xdr:colOff>
      <xdr:row>11</xdr:row>
      <xdr:rowOff>182880</xdr:rowOff>
    </xdr:from>
    <xdr:to>
      <xdr:col>11</xdr:col>
      <xdr:colOff>32453</xdr:colOff>
      <xdr:row>12</xdr:row>
      <xdr:rowOff>182880</xdr:rowOff>
    </xdr:to>
    <xdr:sp macro="" textlink="">
      <xdr:nvSpPr>
        <xdr:cNvPr id="31" name="正方形/長方形 30"/>
        <xdr:cNvSpPr/>
      </xdr:nvSpPr>
      <xdr:spPr>
        <a:xfrm>
          <a:off x="1737360" y="350520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22860</xdr:colOff>
      <xdr:row>12</xdr:row>
      <xdr:rowOff>236220</xdr:rowOff>
    </xdr:from>
    <xdr:to>
      <xdr:col>11</xdr:col>
      <xdr:colOff>15240</xdr:colOff>
      <xdr:row>13</xdr:row>
      <xdr:rowOff>236220</xdr:rowOff>
    </xdr:to>
    <xdr:sp macro="" textlink="">
      <xdr:nvSpPr>
        <xdr:cNvPr id="32" name="正方形/長方形 31"/>
        <xdr:cNvSpPr/>
      </xdr:nvSpPr>
      <xdr:spPr>
        <a:xfrm>
          <a:off x="1729740" y="3886200"/>
          <a:ext cx="259080" cy="327660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70485</xdr:colOff>
      <xdr:row>12</xdr:row>
      <xdr:rowOff>205740</xdr:rowOff>
    </xdr:from>
    <xdr:to>
      <xdr:col>11</xdr:col>
      <xdr:colOff>78105</xdr:colOff>
      <xdr:row>12</xdr:row>
      <xdr:rowOff>205740</xdr:rowOff>
    </xdr:to>
    <xdr:cxnSp macro="">
      <xdr:nvCxnSpPr>
        <xdr:cNvPr id="33" name="直線コネクタ 32"/>
        <xdr:cNvCxnSpPr/>
      </xdr:nvCxnSpPr>
      <xdr:spPr>
        <a:xfrm>
          <a:off x="1417320" y="3855720"/>
          <a:ext cx="624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38100</xdr:colOff>
      <xdr:row>59</xdr:row>
      <xdr:rowOff>144780</xdr:rowOff>
    </xdr:from>
    <xdr:to>
      <xdr:col>24</xdr:col>
      <xdr:colOff>121920</xdr:colOff>
      <xdr:row>59</xdr:row>
      <xdr:rowOff>228600</xdr:rowOff>
    </xdr:to>
    <xdr:cxnSp macro="">
      <xdr:nvCxnSpPr>
        <xdr:cNvPr id="34" name="直線コネクタ 33"/>
        <xdr:cNvCxnSpPr/>
      </xdr:nvCxnSpPr>
      <xdr:spPr>
        <a:xfrm rot="16200000" flipH="1">
          <a:off x="4419600" y="18592800"/>
          <a:ext cx="83820" cy="838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53340</xdr:colOff>
      <xdr:row>59</xdr:row>
      <xdr:rowOff>144780</xdr:rowOff>
    </xdr:from>
    <xdr:to>
      <xdr:col>28</xdr:col>
      <xdr:colOff>147638</xdr:colOff>
      <xdr:row>60</xdr:row>
      <xdr:rowOff>22860</xdr:rowOff>
    </xdr:to>
    <xdr:cxnSp macro="">
      <xdr:nvCxnSpPr>
        <xdr:cNvPr id="35" name="直線コネクタ 34"/>
        <xdr:cNvCxnSpPr/>
      </xdr:nvCxnSpPr>
      <xdr:spPr>
        <a:xfrm rot="16200000" flipH="1">
          <a:off x="5128260" y="18646140"/>
          <a:ext cx="190500" cy="838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114300</xdr:colOff>
      <xdr:row>59</xdr:row>
      <xdr:rowOff>152400</xdr:rowOff>
    </xdr:from>
    <xdr:to>
      <xdr:col>29</xdr:col>
      <xdr:colOff>171450</xdr:colOff>
      <xdr:row>59</xdr:row>
      <xdr:rowOff>200025</xdr:rowOff>
    </xdr:to>
    <xdr:sp macro="" textlink="">
      <xdr:nvSpPr>
        <xdr:cNvPr id="41546" name="Oval 9"/>
        <xdr:cNvSpPr>
          <a:spLocks noChangeArrowheads="1"/>
        </xdr:cNvSpPr>
      </xdr:nvSpPr>
      <xdr:spPr bwMode="auto">
        <a:xfrm>
          <a:off x="5648325" y="18154650"/>
          <a:ext cx="57150" cy="476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129540</xdr:colOff>
      <xdr:row>59</xdr:row>
      <xdr:rowOff>220980</xdr:rowOff>
    </xdr:from>
    <xdr:to>
      <xdr:col>29</xdr:col>
      <xdr:colOff>156976</xdr:colOff>
      <xdr:row>60</xdr:row>
      <xdr:rowOff>53580</xdr:rowOff>
    </xdr:to>
    <xdr:sp macro="" textlink="">
      <xdr:nvSpPr>
        <xdr:cNvPr id="37" name="フリーフォーム 36"/>
        <xdr:cNvSpPr/>
      </xdr:nvSpPr>
      <xdr:spPr>
        <a:xfrm>
          <a:off x="5257800" y="18669000"/>
          <a:ext cx="192772" cy="145020"/>
        </a:xfrm>
        <a:custGeom>
          <a:avLst/>
          <a:gdLst>
            <a:gd name="connsiteX0" fmla="*/ 0 w 192772"/>
            <a:gd name="connsiteY0" fmla="*/ 0 h 68820"/>
            <a:gd name="connsiteX1" fmla="*/ 22860 w 192772"/>
            <a:gd name="connsiteY1" fmla="*/ 45720 h 68820"/>
            <a:gd name="connsiteX2" fmla="*/ 68580 w 192772"/>
            <a:gd name="connsiteY2" fmla="*/ 60960 h 68820"/>
            <a:gd name="connsiteX3" fmla="*/ 91440 w 192772"/>
            <a:gd name="connsiteY3" fmla="*/ 68580 h 68820"/>
            <a:gd name="connsiteX4" fmla="*/ 160020 w 192772"/>
            <a:gd name="connsiteY4" fmla="*/ 60960 h 68820"/>
            <a:gd name="connsiteX5" fmla="*/ 175260 w 192772"/>
            <a:gd name="connsiteY5" fmla="*/ 38100 h 68820"/>
            <a:gd name="connsiteX6" fmla="*/ 190500 w 192772"/>
            <a:gd name="connsiteY6" fmla="*/ 7620 h 6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2772" h="68820">
              <a:moveTo>
                <a:pt x="0" y="0"/>
              </a:moveTo>
              <a:cubicBezTo>
                <a:pt x="4152" y="12456"/>
                <a:pt x="10421" y="37945"/>
                <a:pt x="22860" y="45720"/>
              </a:cubicBezTo>
              <a:cubicBezTo>
                <a:pt x="36483" y="54234"/>
                <a:pt x="53340" y="55880"/>
                <a:pt x="68580" y="60960"/>
              </a:cubicBezTo>
              <a:lnTo>
                <a:pt x="91440" y="68580"/>
              </a:lnTo>
              <a:cubicBezTo>
                <a:pt x="114300" y="66040"/>
                <a:pt x="138404" y="68820"/>
                <a:pt x="160020" y="60960"/>
              </a:cubicBezTo>
              <a:cubicBezTo>
                <a:pt x="168627" y="57830"/>
                <a:pt x="171164" y="46291"/>
                <a:pt x="175260" y="38100"/>
              </a:cubicBezTo>
              <a:cubicBezTo>
                <a:pt x="192772" y="3076"/>
                <a:pt x="173285" y="24835"/>
                <a:pt x="190500" y="762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91440</xdr:colOff>
      <xdr:row>59</xdr:row>
      <xdr:rowOff>226994</xdr:rowOff>
    </xdr:from>
    <xdr:to>
      <xdr:col>25</xdr:col>
      <xdr:colOff>131521</xdr:colOff>
      <xdr:row>60</xdr:row>
      <xdr:rowOff>87503</xdr:rowOff>
    </xdr:to>
    <xdr:sp macro="" textlink="">
      <xdr:nvSpPr>
        <xdr:cNvPr id="38" name="フリーフォーム 37"/>
        <xdr:cNvSpPr/>
      </xdr:nvSpPr>
      <xdr:spPr>
        <a:xfrm>
          <a:off x="4472940" y="18675014"/>
          <a:ext cx="228600" cy="172929"/>
        </a:xfrm>
        <a:custGeom>
          <a:avLst/>
          <a:gdLst>
            <a:gd name="connsiteX0" fmla="*/ 0 w 228600"/>
            <a:gd name="connsiteY0" fmla="*/ 32086 h 96729"/>
            <a:gd name="connsiteX1" fmla="*/ 7620 w 228600"/>
            <a:gd name="connsiteY1" fmla="*/ 54946 h 96729"/>
            <a:gd name="connsiteX2" fmla="*/ 68580 w 228600"/>
            <a:gd name="connsiteY2" fmla="*/ 77806 h 96729"/>
            <a:gd name="connsiteX3" fmla="*/ 91440 w 228600"/>
            <a:gd name="connsiteY3" fmla="*/ 93046 h 96729"/>
            <a:gd name="connsiteX4" fmla="*/ 190500 w 228600"/>
            <a:gd name="connsiteY4" fmla="*/ 77806 h 96729"/>
            <a:gd name="connsiteX5" fmla="*/ 228600 w 228600"/>
            <a:gd name="connsiteY5" fmla="*/ 9226 h 96729"/>
            <a:gd name="connsiteX6" fmla="*/ 190500 w 228600"/>
            <a:gd name="connsiteY6" fmla="*/ 1606 h 96729"/>
            <a:gd name="connsiteX7" fmla="*/ 167640 w 228600"/>
            <a:gd name="connsiteY7" fmla="*/ 16846 h 96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28600" h="96729">
              <a:moveTo>
                <a:pt x="0" y="32086"/>
              </a:moveTo>
              <a:cubicBezTo>
                <a:pt x="2540" y="39706"/>
                <a:pt x="2602" y="48674"/>
                <a:pt x="7620" y="54946"/>
              </a:cubicBezTo>
              <a:cubicBezTo>
                <a:pt x="22569" y="73633"/>
                <a:pt x="47927" y="73675"/>
                <a:pt x="68580" y="77806"/>
              </a:cubicBezTo>
              <a:cubicBezTo>
                <a:pt x="76200" y="82886"/>
                <a:pt x="82309" y="92344"/>
                <a:pt x="91440" y="93046"/>
              </a:cubicBezTo>
              <a:cubicBezTo>
                <a:pt x="139324" y="96729"/>
                <a:pt x="154848" y="89690"/>
                <a:pt x="190500" y="77806"/>
              </a:cubicBezTo>
              <a:cubicBezTo>
                <a:pt x="225435" y="25403"/>
                <a:pt x="215188" y="49462"/>
                <a:pt x="228600" y="9226"/>
              </a:cubicBezTo>
              <a:cubicBezTo>
                <a:pt x="215900" y="6686"/>
                <a:pt x="203351" y="0"/>
                <a:pt x="190500" y="1606"/>
              </a:cubicBezTo>
              <a:cubicBezTo>
                <a:pt x="181413" y="2742"/>
                <a:pt x="167640" y="16846"/>
                <a:pt x="167640" y="1684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130377</xdr:colOff>
      <xdr:row>59</xdr:row>
      <xdr:rowOff>234084</xdr:rowOff>
    </xdr:from>
    <xdr:to>
      <xdr:col>25</xdr:col>
      <xdr:colOff>182741</xdr:colOff>
      <xdr:row>60</xdr:row>
      <xdr:rowOff>83820</xdr:rowOff>
    </xdr:to>
    <xdr:sp macro="" textlink="">
      <xdr:nvSpPr>
        <xdr:cNvPr id="39" name="フリーフォーム 38"/>
        <xdr:cNvSpPr/>
      </xdr:nvSpPr>
      <xdr:spPr>
        <a:xfrm>
          <a:off x="4700472" y="18682104"/>
          <a:ext cx="52364" cy="162156"/>
        </a:xfrm>
        <a:custGeom>
          <a:avLst/>
          <a:gdLst>
            <a:gd name="connsiteX0" fmla="*/ 8688 w 52364"/>
            <a:gd name="connsiteY0" fmla="*/ 17376 h 85956"/>
            <a:gd name="connsiteX1" fmla="*/ 31548 w 52364"/>
            <a:gd name="connsiteY1" fmla="*/ 63096 h 85956"/>
            <a:gd name="connsiteX2" fmla="*/ 46788 w 52364"/>
            <a:gd name="connsiteY2" fmla="*/ 85956 h 85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364" h="85956">
              <a:moveTo>
                <a:pt x="8688" y="17376"/>
              </a:moveTo>
              <a:cubicBezTo>
                <a:pt x="52364" y="82890"/>
                <a:pt x="0" y="0"/>
                <a:pt x="31548" y="63096"/>
              </a:cubicBezTo>
              <a:cubicBezTo>
                <a:pt x="35644" y="71287"/>
                <a:pt x="46788" y="85956"/>
                <a:pt x="46788" y="8595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29</xdr:col>
      <xdr:colOff>83820</xdr:colOff>
      <xdr:row>59</xdr:row>
      <xdr:rowOff>232324</xdr:rowOff>
    </xdr:from>
    <xdr:to>
      <xdr:col>29</xdr:col>
      <xdr:colOff>162263</xdr:colOff>
      <xdr:row>60</xdr:row>
      <xdr:rowOff>76200</xdr:rowOff>
    </xdr:to>
    <xdr:sp macro="" textlink="">
      <xdr:nvSpPr>
        <xdr:cNvPr id="40" name="フリーフォーム 39"/>
        <xdr:cNvSpPr/>
      </xdr:nvSpPr>
      <xdr:spPr>
        <a:xfrm>
          <a:off x="5387340" y="18680344"/>
          <a:ext cx="78443" cy="156296"/>
        </a:xfrm>
        <a:custGeom>
          <a:avLst/>
          <a:gdLst>
            <a:gd name="connsiteX0" fmla="*/ 0 w 78443"/>
            <a:gd name="connsiteY0" fmla="*/ 11516 h 80096"/>
            <a:gd name="connsiteX1" fmla="*/ 53340 w 78443"/>
            <a:gd name="connsiteY1" fmla="*/ 3896 h 80096"/>
            <a:gd name="connsiteX2" fmla="*/ 68580 w 78443"/>
            <a:gd name="connsiteY2" fmla="*/ 80096 h 8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43" h="80096">
              <a:moveTo>
                <a:pt x="0" y="11516"/>
              </a:moveTo>
              <a:cubicBezTo>
                <a:pt x="17780" y="8976"/>
                <a:pt x="35807" y="0"/>
                <a:pt x="53340" y="3896"/>
              </a:cubicBezTo>
              <a:cubicBezTo>
                <a:pt x="78443" y="9474"/>
                <a:pt x="68580" y="79871"/>
                <a:pt x="68580" y="8009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15240</xdr:colOff>
      <xdr:row>48</xdr:row>
      <xdr:rowOff>30480</xdr:rowOff>
    </xdr:from>
    <xdr:to>
      <xdr:col>9</xdr:col>
      <xdr:colOff>129540</xdr:colOff>
      <xdr:row>48</xdr:row>
      <xdr:rowOff>228600</xdr:rowOff>
    </xdr:to>
    <xdr:cxnSp macro="">
      <xdr:nvCxnSpPr>
        <xdr:cNvPr id="41" name="直線コネクタ 40"/>
        <xdr:cNvCxnSpPr/>
      </xdr:nvCxnSpPr>
      <xdr:spPr>
        <a:xfrm rot="16200000" flipH="1">
          <a:off x="1680210" y="15083790"/>
          <a:ext cx="198120" cy="11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</xdr:colOff>
      <xdr:row>48</xdr:row>
      <xdr:rowOff>30480</xdr:rowOff>
    </xdr:from>
    <xdr:to>
      <xdr:col>20</xdr:col>
      <xdr:colOff>116205</xdr:colOff>
      <xdr:row>49</xdr:row>
      <xdr:rowOff>22860</xdr:rowOff>
    </xdr:to>
    <xdr:cxnSp macro="">
      <xdr:nvCxnSpPr>
        <xdr:cNvPr id="43" name="直線コネクタ 42"/>
        <xdr:cNvCxnSpPr/>
      </xdr:nvCxnSpPr>
      <xdr:spPr>
        <a:xfrm rot="16200000" flipH="1">
          <a:off x="3596640" y="15156180"/>
          <a:ext cx="304800" cy="76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45720</xdr:colOff>
      <xdr:row>48</xdr:row>
      <xdr:rowOff>38100</xdr:rowOff>
    </xdr:from>
    <xdr:to>
      <xdr:col>31</xdr:col>
      <xdr:colOff>7620</xdr:colOff>
      <xdr:row>48</xdr:row>
      <xdr:rowOff>220980</xdr:rowOff>
    </xdr:to>
    <xdr:cxnSp macro="">
      <xdr:nvCxnSpPr>
        <xdr:cNvPr id="44" name="直線コネクタ 43"/>
        <xdr:cNvCxnSpPr/>
      </xdr:nvCxnSpPr>
      <xdr:spPr>
        <a:xfrm rot="16200000" flipH="1">
          <a:off x="5501640" y="15072360"/>
          <a:ext cx="182880" cy="137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15240</xdr:colOff>
      <xdr:row>48</xdr:row>
      <xdr:rowOff>22860</xdr:rowOff>
    </xdr:from>
    <xdr:to>
      <xdr:col>31</xdr:col>
      <xdr:colOff>147320</xdr:colOff>
      <xdr:row>49</xdr:row>
      <xdr:rowOff>7620</xdr:rowOff>
    </xdr:to>
    <xdr:cxnSp macro="">
      <xdr:nvCxnSpPr>
        <xdr:cNvPr id="45" name="直線コネクタ 44"/>
        <xdr:cNvCxnSpPr/>
      </xdr:nvCxnSpPr>
      <xdr:spPr>
        <a:xfrm rot="16200000" flipH="1">
          <a:off x="5581650" y="15121890"/>
          <a:ext cx="297180" cy="121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58</xdr:row>
      <xdr:rowOff>45720</xdr:rowOff>
    </xdr:from>
    <xdr:to>
      <xdr:col>10</xdr:col>
      <xdr:colOff>38100</xdr:colOff>
      <xdr:row>58</xdr:row>
      <xdr:rowOff>198120</xdr:rowOff>
    </xdr:to>
    <xdr:cxnSp macro="">
      <xdr:nvCxnSpPr>
        <xdr:cNvPr id="46" name="直線コネクタ 45"/>
        <xdr:cNvCxnSpPr/>
      </xdr:nvCxnSpPr>
      <xdr:spPr>
        <a:xfrm rot="16200000" flipH="1">
          <a:off x="1775460" y="18188940"/>
          <a:ext cx="152400" cy="137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53340</xdr:colOff>
      <xdr:row>58</xdr:row>
      <xdr:rowOff>22860</xdr:rowOff>
    </xdr:from>
    <xdr:to>
      <xdr:col>32</xdr:col>
      <xdr:colOff>45720</xdr:colOff>
      <xdr:row>59</xdr:row>
      <xdr:rowOff>0</xdr:rowOff>
    </xdr:to>
    <xdr:cxnSp macro="">
      <xdr:nvCxnSpPr>
        <xdr:cNvPr id="47" name="直線コネクタ 46"/>
        <xdr:cNvCxnSpPr/>
      </xdr:nvCxnSpPr>
      <xdr:spPr>
        <a:xfrm rot="16200000" flipH="1">
          <a:off x="5646420" y="18219420"/>
          <a:ext cx="289560" cy="1676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146685</xdr:colOff>
      <xdr:row>58</xdr:row>
      <xdr:rowOff>22860</xdr:rowOff>
    </xdr:from>
    <xdr:to>
      <xdr:col>20</xdr:col>
      <xdr:colOff>91948</xdr:colOff>
      <xdr:row>59</xdr:row>
      <xdr:rowOff>0</xdr:rowOff>
    </xdr:to>
    <xdr:cxnSp macro="">
      <xdr:nvCxnSpPr>
        <xdr:cNvPr id="48" name="直線コネクタ 47"/>
        <xdr:cNvCxnSpPr/>
      </xdr:nvCxnSpPr>
      <xdr:spPr>
        <a:xfrm rot="16200000" flipH="1">
          <a:off x="3562350" y="18238470"/>
          <a:ext cx="289560" cy="1295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68580</xdr:colOff>
      <xdr:row>58</xdr:row>
      <xdr:rowOff>15240</xdr:rowOff>
    </xdr:from>
    <xdr:to>
      <xdr:col>21</xdr:col>
      <xdr:colOff>30480</xdr:colOff>
      <xdr:row>58</xdr:row>
      <xdr:rowOff>220980</xdr:rowOff>
    </xdr:to>
    <xdr:cxnSp macro="">
      <xdr:nvCxnSpPr>
        <xdr:cNvPr id="49" name="直線コネクタ 48"/>
        <xdr:cNvCxnSpPr/>
      </xdr:nvCxnSpPr>
      <xdr:spPr>
        <a:xfrm rot="16200000" flipH="1">
          <a:off x="3714750" y="18185130"/>
          <a:ext cx="205740" cy="137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</xdr:colOff>
      <xdr:row>46</xdr:row>
      <xdr:rowOff>99060</xdr:rowOff>
    </xdr:from>
    <xdr:to>
      <xdr:col>25</xdr:col>
      <xdr:colOff>83820</xdr:colOff>
      <xdr:row>46</xdr:row>
      <xdr:rowOff>121920</xdr:rowOff>
    </xdr:to>
    <xdr:cxnSp macro="">
      <xdr:nvCxnSpPr>
        <xdr:cNvPr id="3" name="直線矢印コネクタ 2"/>
        <xdr:cNvCxnSpPr/>
      </xdr:nvCxnSpPr>
      <xdr:spPr>
        <a:xfrm rot="10800000">
          <a:off x="1874520" y="12862560"/>
          <a:ext cx="2019300" cy="228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129540</xdr:colOff>
      <xdr:row>40</xdr:row>
      <xdr:rowOff>167640</xdr:rowOff>
    </xdr:from>
    <xdr:to>
      <xdr:col>25</xdr:col>
      <xdr:colOff>83820</xdr:colOff>
      <xdr:row>40</xdr:row>
      <xdr:rowOff>169228</xdr:rowOff>
    </xdr:to>
    <xdr:cxnSp macro="">
      <xdr:nvCxnSpPr>
        <xdr:cNvPr id="5" name="直線矢印コネクタ 4"/>
        <xdr:cNvCxnSpPr/>
      </xdr:nvCxnSpPr>
      <xdr:spPr>
        <a:xfrm rot="10800000">
          <a:off x="1805940" y="11887200"/>
          <a:ext cx="208788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108585</xdr:colOff>
      <xdr:row>57</xdr:row>
      <xdr:rowOff>99060</xdr:rowOff>
    </xdr:from>
    <xdr:to>
      <xdr:col>25</xdr:col>
      <xdr:colOff>83844</xdr:colOff>
      <xdr:row>57</xdr:row>
      <xdr:rowOff>106680</xdr:rowOff>
    </xdr:to>
    <xdr:cxnSp macro="">
      <xdr:nvCxnSpPr>
        <xdr:cNvPr id="9" name="直線矢印コネクタ 8"/>
        <xdr:cNvCxnSpPr/>
      </xdr:nvCxnSpPr>
      <xdr:spPr>
        <a:xfrm flipV="1">
          <a:off x="1775460" y="15331440"/>
          <a:ext cx="211836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154305</xdr:colOff>
      <xdr:row>51</xdr:row>
      <xdr:rowOff>114300</xdr:rowOff>
    </xdr:from>
    <xdr:to>
      <xdr:col>25</xdr:col>
      <xdr:colOff>91465</xdr:colOff>
      <xdr:row>51</xdr:row>
      <xdr:rowOff>129540</xdr:rowOff>
    </xdr:to>
    <xdr:cxnSp macro="">
      <xdr:nvCxnSpPr>
        <xdr:cNvPr id="11" name="直線矢印コネクタ 10"/>
        <xdr:cNvCxnSpPr/>
      </xdr:nvCxnSpPr>
      <xdr:spPr>
        <a:xfrm>
          <a:off x="1821180" y="14668500"/>
          <a:ext cx="2080260" cy="1524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38100</xdr:colOff>
      <xdr:row>59</xdr:row>
      <xdr:rowOff>175260</xdr:rowOff>
    </xdr:from>
    <xdr:to>
      <xdr:col>32</xdr:col>
      <xdr:colOff>121920</xdr:colOff>
      <xdr:row>59</xdr:row>
      <xdr:rowOff>259080</xdr:rowOff>
    </xdr:to>
    <xdr:cxnSp macro="">
      <xdr:nvCxnSpPr>
        <xdr:cNvPr id="12" name="直線コネクタ 11"/>
        <xdr:cNvCxnSpPr/>
      </xdr:nvCxnSpPr>
      <xdr:spPr>
        <a:xfrm rot="16200000" flipH="1">
          <a:off x="4914900" y="16108680"/>
          <a:ext cx="83820" cy="838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154305</xdr:colOff>
      <xdr:row>59</xdr:row>
      <xdr:rowOff>160020</xdr:rowOff>
    </xdr:from>
    <xdr:to>
      <xdr:col>36</xdr:col>
      <xdr:colOff>85725</xdr:colOff>
      <xdr:row>60</xdr:row>
      <xdr:rowOff>38100</xdr:rowOff>
    </xdr:to>
    <xdr:cxnSp macro="">
      <xdr:nvCxnSpPr>
        <xdr:cNvPr id="13" name="直線コネクタ 12"/>
        <xdr:cNvCxnSpPr/>
      </xdr:nvCxnSpPr>
      <xdr:spPr>
        <a:xfrm rot="16200000" flipH="1">
          <a:off x="5440680" y="16131540"/>
          <a:ext cx="160020" cy="838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47625</xdr:colOff>
      <xdr:row>59</xdr:row>
      <xdr:rowOff>209550</xdr:rowOff>
    </xdr:from>
    <xdr:to>
      <xdr:col>37</xdr:col>
      <xdr:colOff>85725</xdr:colOff>
      <xdr:row>59</xdr:row>
      <xdr:rowOff>257175</xdr:rowOff>
    </xdr:to>
    <xdr:sp macro="" textlink="">
      <xdr:nvSpPr>
        <xdr:cNvPr id="31589" name="Oval 9"/>
        <xdr:cNvSpPr>
          <a:spLocks noChangeArrowheads="1"/>
        </xdr:cNvSpPr>
      </xdr:nvSpPr>
      <xdr:spPr bwMode="auto">
        <a:xfrm>
          <a:off x="6038850" y="16116300"/>
          <a:ext cx="38100" cy="1905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45720</xdr:colOff>
      <xdr:row>60</xdr:row>
      <xdr:rowOff>3810</xdr:rowOff>
    </xdr:from>
    <xdr:to>
      <xdr:col>37</xdr:col>
      <xdr:colOff>73201</xdr:colOff>
      <xdr:row>60</xdr:row>
      <xdr:rowOff>84060</xdr:rowOff>
    </xdr:to>
    <xdr:sp macro="" textlink="">
      <xdr:nvSpPr>
        <xdr:cNvPr id="15" name="フリーフォーム 14"/>
        <xdr:cNvSpPr/>
      </xdr:nvSpPr>
      <xdr:spPr>
        <a:xfrm>
          <a:off x="5532120" y="16184880"/>
          <a:ext cx="169912" cy="114540"/>
        </a:xfrm>
        <a:custGeom>
          <a:avLst/>
          <a:gdLst>
            <a:gd name="connsiteX0" fmla="*/ 0 w 192772"/>
            <a:gd name="connsiteY0" fmla="*/ 0 h 68820"/>
            <a:gd name="connsiteX1" fmla="*/ 22860 w 192772"/>
            <a:gd name="connsiteY1" fmla="*/ 45720 h 68820"/>
            <a:gd name="connsiteX2" fmla="*/ 68580 w 192772"/>
            <a:gd name="connsiteY2" fmla="*/ 60960 h 68820"/>
            <a:gd name="connsiteX3" fmla="*/ 91440 w 192772"/>
            <a:gd name="connsiteY3" fmla="*/ 68580 h 68820"/>
            <a:gd name="connsiteX4" fmla="*/ 160020 w 192772"/>
            <a:gd name="connsiteY4" fmla="*/ 60960 h 68820"/>
            <a:gd name="connsiteX5" fmla="*/ 175260 w 192772"/>
            <a:gd name="connsiteY5" fmla="*/ 38100 h 68820"/>
            <a:gd name="connsiteX6" fmla="*/ 190500 w 192772"/>
            <a:gd name="connsiteY6" fmla="*/ 7620 h 6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2772" h="68820">
              <a:moveTo>
                <a:pt x="0" y="0"/>
              </a:moveTo>
              <a:cubicBezTo>
                <a:pt x="4152" y="12456"/>
                <a:pt x="10421" y="37945"/>
                <a:pt x="22860" y="45720"/>
              </a:cubicBezTo>
              <a:cubicBezTo>
                <a:pt x="36483" y="54234"/>
                <a:pt x="53340" y="55880"/>
                <a:pt x="68580" y="60960"/>
              </a:cubicBezTo>
              <a:lnTo>
                <a:pt x="91440" y="68580"/>
              </a:lnTo>
              <a:cubicBezTo>
                <a:pt x="114300" y="66040"/>
                <a:pt x="138404" y="68820"/>
                <a:pt x="160020" y="60960"/>
              </a:cubicBezTo>
              <a:cubicBezTo>
                <a:pt x="168627" y="57830"/>
                <a:pt x="171164" y="46291"/>
                <a:pt x="175260" y="38100"/>
              </a:cubicBezTo>
              <a:cubicBezTo>
                <a:pt x="192772" y="3076"/>
                <a:pt x="173285" y="24835"/>
                <a:pt x="190500" y="762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32</xdr:col>
      <xdr:colOff>91440</xdr:colOff>
      <xdr:row>59</xdr:row>
      <xdr:rowOff>226994</xdr:rowOff>
    </xdr:from>
    <xdr:to>
      <xdr:col>33</xdr:col>
      <xdr:colOff>131540</xdr:colOff>
      <xdr:row>60</xdr:row>
      <xdr:rowOff>87503</xdr:rowOff>
    </xdr:to>
    <xdr:sp macro="" textlink="">
      <xdr:nvSpPr>
        <xdr:cNvPr id="16" name="フリーフォーム 15"/>
        <xdr:cNvSpPr/>
      </xdr:nvSpPr>
      <xdr:spPr>
        <a:xfrm>
          <a:off x="4472940" y="18675014"/>
          <a:ext cx="228600" cy="172929"/>
        </a:xfrm>
        <a:custGeom>
          <a:avLst/>
          <a:gdLst>
            <a:gd name="connsiteX0" fmla="*/ 0 w 228600"/>
            <a:gd name="connsiteY0" fmla="*/ 32086 h 96729"/>
            <a:gd name="connsiteX1" fmla="*/ 7620 w 228600"/>
            <a:gd name="connsiteY1" fmla="*/ 54946 h 96729"/>
            <a:gd name="connsiteX2" fmla="*/ 68580 w 228600"/>
            <a:gd name="connsiteY2" fmla="*/ 77806 h 96729"/>
            <a:gd name="connsiteX3" fmla="*/ 91440 w 228600"/>
            <a:gd name="connsiteY3" fmla="*/ 93046 h 96729"/>
            <a:gd name="connsiteX4" fmla="*/ 190500 w 228600"/>
            <a:gd name="connsiteY4" fmla="*/ 77806 h 96729"/>
            <a:gd name="connsiteX5" fmla="*/ 228600 w 228600"/>
            <a:gd name="connsiteY5" fmla="*/ 9226 h 96729"/>
            <a:gd name="connsiteX6" fmla="*/ 190500 w 228600"/>
            <a:gd name="connsiteY6" fmla="*/ 1606 h 96729"/>
            <a:gd name="connsiteX7" fmla="*/ 167640 w 228600"/>
            <a:gd name="connsiteY7" fmla="*/ 16846 h 96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228600" h="96729">
              <a:moveTo>
                <a:pt x="0" y="32086"/>
              </a:moveTo>
              <a:cubicBezTo>
                <a:pt x="2540" y="39706"/>
                <a:pt x="2602" y="48674"/>
                <a:pt x="7620" y="54946"/>
              </a:cubicBezTo>
              <a:cubicBezTo>
                <a:pt x="22569" y="73633"/>
                <a:pt x="47927" y="73675"/>
                <a:pt x="68580" y="77806"/>
              </a:cubicBezTo>
              <a:cubicBezTo>
                <a:pt x="76200" y="82886"/>
                <a:pt x="82309" y="92344"/>
                <a:pt x="91440" y="93046"/>
              </a:cubicBezTo>
              <a:cubicBezTo>
                <a:pt x="139324" y="96729"/>
                <a:pt x="154848" y="89690"/>
                <a:pt x="190500" y="77806"/>
              </a:cubicBezTo>
              <a:cubicBezTo>
                <a:pt x="225435" y="25403"/>
                <a:pt x="215188" y="49462"/>
                <a:pt x="228600" y="9226"/>
              </a:cubicBezTo>
              <a:cubicBezTo>
                <a:pt x="215900" y="6686"/>
                <a:pt x="203351" y="0"/>
                <a:pt x="190500" y="1606"/>
              </a:cubicBezTo>
              <a:cubicBezTo>
                <a:pt x="181413" y="2742"/>
                <a:pt x="167640" y="16846"/>
                <a:pt x="167640" y="1684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130377</xdr:colOff>
      <xdr:row>59</xdr:row>
      <xdr:rowOff>224559</xdr:rowOff>
    </xdr:from>
    <xdr:to>
      <xdr:col>34</xdr:col>
      <xdr:colOff>581</xdr:colOff>
      <xdr:row>60</xdr:row>
      <xdr:rowOff>83820</xdr:rowOff>
    </xdr:to>
    <xdr:sp macro="" textlink="">
      <xdr:nvSpPr>
        <xdr:cNvPr id="17" name="フリーフォーム 16"/>
        <xdr:cNvSpPr/>
      </xdr:nvSpPr>
      <xdr:spPr>
        <a:xfrm>
          <a:off x="4700472" y="18682104"/>
          <a:ext cx="52364" cy="162156"/>
        </a:xfrm>
        <a:custGeom>
          <a:avLst/>
          <a:gdLst>
            <a:gd name="connsiteX0" fmla="*/ 8688 w 52364"/>
            <a:gd name="connsiteY0" fmla="*/ 17376 h 85956"/>
            <a:gd name="connsiteX1" fmla="*/ 31548 w 52364"/>
            <a:gd name="connsiteY1" fmla="*/ 63096 h 85956"/>
            <a:gd name="connsiteX2" fmla="*/ 46788 w 52364"/>
            <a:gd name="connsiteY2" fmla="*/ 85956 h 85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2364" h="85956">
              <a:moveTo>
                <a:pt x="8688" y="17376"/>
              </a:moveTo>
              <a:cubicBezTo>
                <a:pt x="52364" y="82890"/>
                <a:pt x="0" y="0"/>
                <a:pt x="31548" y="63096"/>
              </a:cubicBezTo>
              <a:cubicBezTo>
                <a:pt x="35644" y="71287"/>
                <a:pt x="46788" y="85956"/>
                <a:pt x="46788" y="8595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37</xdr:col>
      <xdr:colOff>7620</xdr:colOff>
      <xdr:row>60</xdr:row>
      <xdr:rowOff>3724</xdr:rowOff>
    </xdr:from>
    <xdr:to>
      <xdr:col>37</xdr:col>
      <xdr:colOff>88561</xdr:colOff>
      <xdr:row>60</xdr:row>
      <xdr:rowOff>114300</xdr:rowOff>
    </xdr:to>
    <xdr:sp macro="" textlink="">
      <xdr:nvSpPr>
        <xdr:cNvPr id="18" name="フリーフォーム 17"/>
        <xdr:cNvSpPr/>
      </xdr:nvSpPr>
      <xdr:spPr>
        <a:xfrm>
          <a:off x="5646420" y="16203844"/>
          <a:ext cx="70823" cy="125816"/>
        </a:xfrm>
        <a:custGeom>
          <a:avLst/>
          <a:gdLst>
            <a:gd name="connsiteX0" fmla="*/ 0 w 78443"/>
            <a:gd name="connsiteY0" fmla="*/ 11516 h 80096"/>
            <a:gd name="connsiteX1" fmla="*/ 53340 w 78443"/>
            <a:gd name="connsiteY1" fmla="*/ 3896 h 80096"/>
            <a:gd name="connsiteX2" fmla="*/ 68580 w 78443"/>
            <a:gd name="connsiteY2" fmla="*/ 80096 h 8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43" h="80096">
              <a:moveTo>
                <a:pt x="0" y="11516"/>
              </a:moveTo>
              <a:cubicBezTo>
                <a:pt x="17780" y="8976"/>
                <a:pt x="35807" y="0"/>
                <a:pt x="53340" y="3896"/>
              </a:cubicBezTo>
              <a:cubicBezTo>
                <a:pt x="78443" y="9474"/>
                <a:pt x="68580" y="79871"/>
                <a:pt x="68580" y="8009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133350</xdr:colOff>
      <xdr:row>77</xdr:row>
      <xdr:rowOff>209550</xdr:rowOff>
    </xdr:from>
    <xdr:to>
      <xdr:col>39</xdr:col>
      <xdr:colOff>9525</xdr:colOff>
      <xdr:row>77</xdr:row>
      <xdr:rowOff>219075</xdr:rowOff>
    </xdr:to>
    <xdr:sp macro="" textlink="">
      <xdr:nvSpPr>
        <xdr:cNvPr id="31594" name="Oval 9"/>
        <xdr:cNvSpPr>
          <a:spLocks noChangeArrowheads="1"/>
        </xdr:cNvSpPr>
      </xdr:nvSpPr>
      <xdr:spPr bwMode="auto">
        <a:xfrm>
          <a:off x="6286500" y="19859625"/>
          <a:ext cx="38100" cy="952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146685</xdr:colOff>
      <xdr:row>78</xdr:row>
      <xdr:rowOff>0</xdr:rowOff>
    </xdr:from>
    <xdr:to>
      <xdr:col>39</xdr:col>
      <xdr:colOff>2349</xdr:colOff>
      <xdr:row>78</xdr:row>
      <xdr:rowOff>84060</xdr:rowOff>
    </xdr:to>
    <xdr:sp macro="" textlink="">
      <xdr:nvSpPr>
        <xdr:cNvPr id="25" name="フリーフォーム 24"/>
        <xdr:cNvSpPr/>
      </xdr:nvSpPr>
      <xdr:spPr>
        <a:xfrm>
          <a:off x="5775960" y="19110960"/>
          <a:ext cx="169912" cy="84060"/>
        </a:xfrm>
        <a:custGeom>
          <a:avLst/>
          <a:gdLst>
            <a:gd name="connsiteX0" fmla="*/ 0 w 192772"/>
            <a:gd name="connsiteY0" fmla="*/ 0 h 68820"/>
            <a:gd name="connsiteX1" fmla="*/ 22860 w 192772"/>
            <a:gd name="connsiteY1" fmla="*/ 45720 h 68820"/>
            <a:gd name="connsiteX2" fmla="*/ 68580 w 192772"/>
            <a:gd name="connsiteY2" fmla="*/ 60960 h 68820"/>
            <a:gd name="connsiteX3" fmla="*/ 91440 w 192772"/>
            <a:gd name="connsiteY3" fmla="*/ 68580 h 68820"/>
            <a:gd name="connsiteX4" fmla="*/ 160020 w 192772"/>
            <a:gd name="connsiteY4" fmla="*/ 60960 h 68820"/>
            <a:gd name="connsiteX5" fmla="*/ 175260 w 192772"/>
            <a:gd name="connsiteY5" fmla="*/ 38100 h 68820"/>
            <a:gd name="connsiteX6" fmla="*/ 190500 w 192772"/>
            <a:gd name="connsiteY6" fmla="*/ 7620 h 6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2772" h="68820">
              <a:moveTo>
                <a:pt x="0" y="0"/>
              </a:moveTo>
              <a:cubicBezTo>
                <a:pt x="4152" y="12456"/>
                <a:pt x="10421" y="37945"/>
                <a:pt x="22860" y="45720"/>
              </a:cubicBezTo>
              <a:cubicBezTo>
                <a:pt x="36483" y="54234"/>
                <a:pt x="53340" y="55880"/>
                <a:pt x="68580" y="60960"/>
              </a:cubicBezTo>
              <a:lnTo>
                <a:pt x="91440" y="68580"/>
              </a:lnTo>
              <a:cubicBezTo>
                <a:pt x="114300" y="66040"/>
                <a:pt x="138404" y="68820"/>
                <a:pt x="160020" y="60960"/>
              </a:cubicBezTo>
              <a:cubicBezTo>
                <a:pt x="168627" y="57830"/>
                <a:pt x="171164" y="46291"/>
                <a:pt x="175260" y="38100"/>
              </a:cubicBezTo>
              <a:cubicBezTo>
                <a:pt x="192772" y="3076"/>
                <a:pt x="173285" y="24835"/>
                <a:pt x="190500" y="762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83820</xdr:colOff>
      <xdr:row>78</xdr:row>
      <xdr:rowOff>18964</xdr:rowOff>
    </xdr:from>
    <xdr:to>
      <xdr:col>39</xdr:col>
      <xdr:colOff>2243</xdr:colOff>
      <xdr:row>78</xdr:row>
      <xdr:rowOff>129540</xdr:rowOff>
    </xdr:to>
    <xdr:sp macro="" textlink="">
      <xdr:nvSpPr>
        <xdr:cNvPr id="28" name="フリーフォーム 27"/>
        <xdr:cNvSpPr/>
      </xdr:nvSpPr>
      <xdr:spPr>
        <a:xfrm>
          <a:off x="5875020" y="19129924"/>
          <a:ext cx="70823" cy="110576"/>
        </a:xfrm>
        <a:custGeom>
          <a:avLst/>
          <a:gdLst>
            <a:gd name="connsiteX0" fmla="*/ 0 w 78443"/>
            <a:gd name="connsiteY0" fmla="*/ 11516 h 80096"/>
            <a:gd name="connsiteX1" fmla="*/ 53340 w 78443"/>
            <a:gd name="connsiteY1" fmla="*/ 3896 h 80096"/>
            <a:gd name="connsiteX2" fmla="*/ 68580 w 78443"/>
            <a:gd name="connsiteY2" fmla="*/ 80096 h 8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43" h="80096">
              <a:moveTo>
                <a:pt x="0" y="11516"/>
              </a:moveTo>
              <a:cubicBezTo>
                <a:pt x="17780" y="8976"/>
                <a:pt x="35807" y="0"/>
                <a:pt x="53340" y="3896"/>
              </a:cubicBezTo>
              <a:cubicBezTo>
                <a:pt x="78443" y="9474"/>
                <a:pt x="68580" y="79871"/>
                <a:pt x="68580" y="8009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108585</xdr:colOff>
      <xdr:row>75</xdr:row>
      <xdr:rowOff>297180</xdr:rowOff>
    </xdr:from>
    <xdr:to>
      <xdr:col>25</xdr:col>
      <xdr:colOff>129574</xdr:colOff>
      <xdr:row>75</xdr:row>
      <xdr:rowOff>304800</xdr:rowOff>
    </xdr:to>
    <xdr:cxnSp macro="">
      <xdr:nvCxnSpPr>
        <xdr:cNvPr id="30" name="直線矢印コネクタ 29"/>
        <xdr:cNvCxnSpPr/>
      </xdr:nvCxnSpPr>
      <xdr:spPr>
        <a:xfrm rot="10800000">
          <a:off x="1927860" y="18531840"/>
          <a:ext cx="2011680" cy="76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69</xdr:row>
      <xdr:rowOff>175260</xdr:rowOff>
    </xdr:from>
    <xdr:to>
      <xdr:col>25</xdr:col>
      <xdr:colOff>91440</xdr:colOff>
      <xdr:row>69</xdr:row>
      <xdr:rowOff>198120</xdr:rowOff>
    </xdr:to>
    <xdr:cxnSp macro="">
      <xdr:nvCxnSpPr>
        <xdr:cNvPr id="32" name="直線矢印コネクタ 31"/>
        <xdr:cNvCxnSpPr/>
      </xdr:nvCxnSpPr>
      <xdr:spPr>
        <a:xfrm rot="10800000" flipV="1">
          <a:off x="1981200" y="17731740"/>
          <a:ext cx="1920240" cy="228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77</xdr:row>
      <xdr:rowOff>144780</xdr:rowOff>
    </xdr:from>
    <xdr:to>
      <xdr:col>32</xdr:col>
      <xdr:colOff>83820</xdr:colOff>
      <xdr:row>78</xdr:row>
      <xdr:rowOff>22860</xdr:rowOff>
    </xdr:to>
    <xdr:cxnSp macro="">
      <xdr:nvCxnSpPr>
        <xdr:cNvPr id="34" name="直線コネクタ 33"/>
        <xdr:cNvCxnSpPr/>
      </xdr:nvCxnSpPr>
      <xdr:spPr>
        <a:xfrm rot="16200000" flipH="1">
          <a:off x="4888230" y="19686270"/>
          <a:ext cx="106680" cy="38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78</xdr:row>
      <xdr:rowOff>38340</xdr:rowOff>
    </xdr:from>
    <xdr:to>
      <xdr:col>33</xdr:col>
      <xdr:colOff>116273</xdr:colOff>
      <xdr:row>78</xdr:row>
      <xdr:rowOff>84059</xdr:rowOff>
    </xdr:to>
    <xdr:sp macro="" textlink="">
      <xdr:nvSpPr>
        <xdr:cNvPr id="35" name="フリーフォーム 34"/>
        <xdr:cNvSpPr/>
      </xdr:nvSpPr>
      <xdr:spPr>
        <a:xfrm>
          <a:off x="4876800" y="19774140"/>
          <a:ext cx="259080" cy="45719"/>
        </a:xfrm>
        <a:custGeom>
          <a:avLst/>
          <a:gdLst>
            <a:gd name="connsiteX0" fmla="*/ 0 w 192772"/>
            <a:gd name="connsiteY0" fmla="*/ 0 h 68820"/>
            <a:gd name="connsiteX1" fmla="*/ 22860 w 192772"/>
            <a:gd name="connsiteY1" fmla="*/ 45720 h 68820"/>
            <a:gd name="connsiteX2" fmla="*/ 68580 w 192772"/>
            <a:gd name="connsiteY2" fmla="*/ 60960 h 68820"/>
            <a:gd name="connsiteX3" fmla="*/ 91440 w 192772"/>
            <a:gd name="connsiteY3" fmla="*/ 68580 h 68820"/>
            <a:gd name="connsiteX4" fmla="*/ 160020 w 192772"/>
            <a:gd name="connsiteY4" fmla="*/ 60960 h 68820"/>
            <a:gd name="connsiteX5" fmla="*/ 175260 w 192772"/>
            <a:gd name="connsiteY5" fmla="*/ 38100 h 68820"/>
            <a:gd name="connsiteX6" fmla="*/ 190500 w 192772"/>
            <a:gd name="connsiteY6" fmla="*/ 7620 h 6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92772" h="68820">
              <a:moveTo>
                <a:pt x="0" y="0"/>
              </a:moveTo>
              <a:cubicBezTo>
                <a:pt x="4152" y="12456"/>
                <a:pt x="10421" y="37945"/>
                <a:pt x="22860" y="45720"/>
              </a:cubicBezTo>
              <a:cubicBezTo>
                <a:pt x="36483" y="54234"/>
                <a:pt x="53340" y="55880"/>
                <a:pt x="68580" y="60960"/>
              </a:cubicBezTo>
              <a:lnTo>
                <a:pt x="91440" y="68580"/>
              </a:lnTo>
              <a:cubicBezTo>
                <a:pt x="114300" y="66040"/>
                <a:pt x="138404" y="68820"/>
                <a:pt x="160020" y="60960"/>
              </a:cubicBezTo>
              <a:cubicBezTo>
                <a:pt x="168627" y="57830"/>
                <a:pt x="171164" y="46291"/>
                <a:pt x="175260" y="38100"/>
              </a:cubicBezTo>
              <a:cubicBezTo>
                <a:pt x="192772" y="3076"/>
                <a:pt x="173285" y="24835"/>
                <a:pt x="190500" y="762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45720</xdr:colOff>
      <xdr:row>78</xdr:row>
      <xdr:rowOff>7620</xdr:rowOff>
    </xdr:from>
    <xdr:to>
      <xdr:col>33</xdr:col>
      <xdr:colOff>126661</xdr:colOff>
      <xdr:row>78</xdr:row>
      <xdr:rowOff>118196</xdr:rowOff>
    </xdr:to>
    <xdr:sp macro="" textlink="">
      <xdr:nvSpPr>
        <xdr:cNvPr id="36" name="フリーフォーム 35"/>
        <xdr:cNvSpPr/>
      </xdr:nvSpPr>
      <xdr:spPr>
        <a:xfrm>
          <a:off x="5074920" y="19743420"/>
          <a:ext cx="70823" cy="110576"/>
        </a:xfrm>
        <a:custGeom>
          <a:avLst/>
          <a:gdLst>
            <a:gd name="connsiteX0" fmla="*/ 0 w 78443"/>
            <a:gd name="connsiteY0" fmla="*/ 11516 h 80096"/>
            <a:gd name="connsiteX1" fmla="*/ 53340 w 78443"/>
            <a:gd name="connsiteY1" fmla="*/ 3896 h 80096"/>
            <a:gd name="connsiteX2" fmla="*/ 68580 w 78443"/>
            <a:gd name="connsiteY2" fmla="*/ 80096 h 80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8443" h="80096">
              <a:moveTo>
                <a:pt x="0" y="11516"/>
              </a:moveTo>
              <a:cubicBezTo>
                <a:pt x="17780" y="8976"/>
                <a:pt x="35807" y="0"/>
                <a:pt x="53340" y="3896"/>
              </a:cubicBezTo>
              <a:cubicBezTo>
                <a:pt x="78443" y="9474"/>
                <a:pt x="68580" y="79871"/>
                <a:pt x="68580" y="80096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I67"/>
  <sheetViews>
    <sheetView tabSelected="1" workbookViewId="0">
      <selection activeCell="AJ63" sqref="AJ63"/>
    </sheetView>
  </sheetViews>
  <sheetFormatPr defaultRowHeight="24.95" customHeight="1"/>
  <cols>
    <col min="1" max="1" width="2.59765625" style="8" customWidth="1"/>
    <col min="2" max="4" width="2.19921875" style="8" customWidth="1"/>
    <col min="5" max="10" width="1.8984375" style="8" customWidth="1"/>
    <col min="11" max="11" width="1" style="8" customWidth="1"/>
    <col min="12" max="12" width="2.59765625" style="8" customWidth="1"/>
    <col min="13" max="15" width="2.19921875" style="8" customWidth="1"/>
    <col min="16" max="21" width="1.8984375" style="8" customWidth="1"/>
    <col min="22" max="22" width="1" style="8" customWidth="1"/>
    <col min="23" max="23" width="2.59765625" style="8" customWidth="1"/>
    <col min="24" max="26" width="2.19921875" style="8" customWidth="1"/>
    <col min="27" max="32" width="1.8984375" style="8" customWidth="1"/>
    <col min="33" max="33" width="1" style="8" customWidth="1"/>
    <col min="34" max="34" width="2.19921875" style="8" customWidth="1"/>
    <col min="35" max="16384" width="8.796875" style="8"/>
  </cols>
  <sheetData>
    <row r="1" spans="1:33" ht="24.95" customHeight="1">
      <c r="D1" s="3" t="s">
        <v>89</v>
      </c>
      <c r="AC1" s="10" t="s">
        <v>3</v>
      </c>
      <c r="AD1" s="10"/>
      <c r="AE1" s="120">
        <v>1</v>
      </c>
      <c r="AF1" s="121"/>
    </row>
    <row r="2" spans="1:33" ht="24.95" customHeight="1">
      <c r="J2" s="111" t="s">
        <v>8</v>
      </c>
      <c r="K2" s="111"/>
      <c r="L2" s="15" t="s">
        <v>18</v>
      </c>
      <c r="N2" s="15" t="s">
        <v>9</v>
      </c>
      <c r="P2" s="11" t="s">
        <v>0</v>
      </c>
      <c r="Q2" s="10"/>
      <c r="R2" s="10"/>
      <c r="S2" s="34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3" ht="18.600000000000001" customHeight="1">
      <c r="A3" s="15" t="s">
        <v>26</v>
      </c>
      <c r="J3" s="36"/>
      <c r="K3" s="36"/>
      <c r="L3" s="15"/>
      <c r="N3" s="15"/>
      <c r="P3" s="39"/>
      <c r="Q3" s="33"/>
      <c r="R3" s="33"/>
      <c r="S3" s="40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3" ht="18.600000000000001" customHeight="1">
      <c r="A4" s="15"/>
      <c r="B4" s="67" t="s">
        <v>77</v>
      </c>
      <c r="J4" s="36"/>
      <c r="K4" s="36"/>
      <c r="L4" s="15"/>
      <c r="N4" s="15"/>
      <c r="P4" s="39"/>
      <c r="Q4" s="33"/>
      <c r="R4" s="33"/>
      <c r="S4" s="40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</row>
    <row r="5" spans="1:33" ht="6" customHeight="1">
      <c r="A5" s="15"/>
      <c r="J5" s="36"/>
      <c r="K5" s="36"/>
      <c r="L5" s="15"/>
      <c r="N5" s="15"/>
      <c r="P5" s="39"/>
      <c r="Q5" s="33"/>
      <c r="R5" s="33"/>
      <c r="S5" s="40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3" ht="24.95" customHeight="1">
      <c r="A6" s="16" t="s">
        <v>20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3" ht="26.1" customHeight="1">
      <c r="A7" s="19" t="s">
        <v>7</v>
      </c>
      <c r="B7" s="119">
        <v>0.3</v>
      </c>
      <c r="C7" s="119"/>
      <c r="D7" s="119"/>
      <c r="E7" s="44" t="s">
        <v>4</v>
      </c>
      <c r="F7" s="129">
        <v>2.6</v>
      </c>
      <c r="G7" s="129"/>
      <c r="H7" s="129"/>
      <c r="I7" s="129"/>
      <c r="J7" s="129"/>
      <c r="K7" s="27" t="s">
        <v>18</v>
      </c>
      <c r="L7" s="19" t="s">
        <v>10</v>
      </c>
      <c r="M7" s="119">
        <v>0.6</v>
      </c>
      <c r="N7" s="119"/>
      <c r="O7" s="119"/>
      <c r="P7" s="44" t="s">
        <v>4</v>
      </c>
      <c r="Q7" s="129">
        <v>4.0999999999999996</v>
      </c>
      <c r="R7" s="129"/>
      <c r="S7" s="129"/>
      <c r="T7" s="129"/>
      <c r="U7" s="129"/>
      <c r="V7" s="27" t="s">
        <v>18</v>
      </c>
      <c r="W7" s="19" t="s">
        <v>11</v>
      </c>
      <c r="X7" s="119">
        <v>0.9</v>
      </c>
      <c r="Y7" s="119"/>
      <c r="Z7" s="119"/>
      <c r="AA7" s="44" t="s">
        <v>4</v>
      </c>
      <c r="AB7" s="129">
        <v>2.9</v>
      </c>
      <c r="AC7" s="129"/>
      <c r="AD7" s="129"/>
      <c r="AE7" s="129"/>
      <c r="AF7" s="129"/>
      <c r="AG7" s="27">
        <f ca="1">INT(RAND()*8+2)+0.5</f>
        <v>7.5</v>
      </c>
    </row>
    <row r="8" spans="1:33" ht="24.95" customHeight="1">
      <c r="B8" s="9"/>
      <c r="C8" s="9"/>
      <c r="D8" s="9"/>
      <c r="E8" s="9"/>
      <c r="F8" s="9"/>
      <c r="G8" s="9"/>
      <c r="H8" s="9"/>
      <c r="I8" s="9"/>
      <c r="J8" s="9"/>
      <c r="M8" s="9"/>
      <c r="N8" s="9"/>
      <c r="O8" s="9"/>
      <c r="P8" s="9"/>
      <c r="Q8" s="9"/>
      <c r="R8" s="9"/>
      <c r="S8" s="9"/>
      <c r="T8" s="9"/>
      <c r="U8" s="9"/>
      <c r="X8" s="9"/>
      <c r="Y8" s="9"/>
      <c r="Z8" s="9"/>
      <c r="AA8" s="9"/>
      <c r="AB8" s="9"/>
      <c r="AC8" s="9"/>
      <c r="AD8" s="9"/>
      <c r="AE8" s="9"/>
      <c r="AF8" s="9"/>
    </row>
    <row r="9" spans="1:33" ht="26.1" customHeight="1">
      <c r="A9" s="19"/>
      <c r="B9" s="9"/>
      <c r="C9" s="9"/>
      <c r="D9" s="9"/>
      <c r="E9" s="9"/>
      <c r="F9" s="9"/>
      <c r="G9" s="9"/>
      <c r="H9" s="9"/>
      <c r="I9" s="9"/>
      <c r="J9" s="9"/>
      <c r="K9" s="19"/>
      <c r="L9" s="19"/>
      <c r="M9" s="9"/>
      <c r="N9" s="9"/>
      <c r="O9" s="9"/>
      <c r="P9" s="9"/>
      <c r="Q9" s="9"/>
      <c r="R9" s="9"/>
      <c r="S9" s="9"/>
      <c r="T9" s="9"/>
      <c r="U9" s="9"/>
      <c r="V9" s="19"/>
      <c r="W9" s="19"/>
      <c r="X9" s="9"/>
      <c r="Y9" s="9"/>
      <c r="Z9" s="9"/>
      <c r="AA9" s="9"/>
      <c r="AB9" s="9"/>
      <c r="AC9" s="9"/>
      <c r="AD9" s="9"/>
      <c r="AE9" s="9"/>
      <c r="AF9" s="9"/>
      <c r="AG9" s="19"/>
    </row>
    <row r="10" spans="1:33" ht="26.1" customHeight="1">
      <c r="A10" s="19"/>
      <c r="B10" s="9"/>
      <c r="C10" s="9"/>
      <c r="D10" s="9"/>
      <c r="E10" s="9"/>
      <c r="F10" s="9"/>
      <c r="G10" s="9"/>
      <c r="H10" s="9"/>
      <c r="I10" s="9"/>
      <c r="J10" s="9"/>
      <c r="K10" s="19"/>
      <c r="L10" s="19"/>
      <c r="M10" s="9"/>
      <c r="N10" s="9"/>
      <c r="O10" s="9"/>
      <c r="P10" s="9"/>
      <c r="Q10" s="9"/>
      <c r="R10" s="9"/>
      <c r="S10" s="9"/>
      <c r="T10" s="9"/>
      <c r="U10" s="9"/>
      <c r="V10" s="19"/>
      <c r="W10" s="19"/>
      <c r="X10" s="9"/>
      <c r="Y10" s="9"/>
      <c r="Z10" s="9"/>
      <c r="AA10" s="9"/>
      <c r="AB10" s="9"/>
      <c r="AC10" s="9"/>
      <c r="AD10" s="9"/>
      <c r="AE10" s="9"/>
      <c r="AF10" s="9"/>
      <c r="AG10" s="19"/>
    </row>
    <row r="11" spans="1:33" ht="26.1" customHeight="1">
      <c r="A11" s="19"/>
      <c r="B11" s="9"/>
      <c r="C11" s="9"/>
      <c r="D11" s="9"/>
      <c r="E11" s="9"/>
      <c r="F11" s="9"/>
      <c r="G11" s="9"/>
      <c r="H11" s="9"/>
      <c r="I11" s="9"/>
      <c r="J11" s="9"/>
      <c r="K11" s="19"/>
      <c r="L11" s="19"/>
      <c r="M11" s="9"/>
      <c r="N11" s="9"/>
      <c r="O11" s="9"/>
      <c r="P11" s="9"/>
      <c r="Q11" s="9"/>
      <c r="R11" s="9"/>
      <c r="S11" s="9"/>
      <c r="T11" s="9"/>
      <c r="U11" s="9"/>
      <c r="V11" s="19"/>
      <c r="W11" s="19"/>
      <c r="X11" s="9"/>
      <c r="Y11" s="9"/>
      <c r="Z11" s="9"/>
      <c r="AA11" s="9"/>
      <c r="AB11" s="9"/>
      <c r="AC11" s="9"/>
      <c r="AD11" s="9"/>
      <c r="AE11" s="9"/>
      <c r="AF11" s="9"/>
      <c r="AG11" s="19"/>
    </row>
    <row r="12" spans="1:33" ht="26.1" customHeight="1">
      <c r="A12" s="19"/>
      <c r="B12" s="9"/>
      <c r="C12" s="9"/>
      <c r="D12" s="9"/>
      <c r="E12" s="9"/>
      <c r="F12" s="9"/>
      <c r="G12" s="9"/>
      <c r="H12" s="9"/>
      <c r="I12" s="9"/>
      <c r="J12" s="9"/>
      <c r="K12" s="19"/>
      <c r="L12" s="19"/>
      <c r="M12" s="9"/>
      <c r="N12" s="45"/>
      <c r="O12" s="9"/>
      <c r="P12" s="9"/>
      <c r="Q12" s="9"/>
      <c r="R12" s="9"/>
      <c r="S12" s="9"/>
      <c r="T12" s="9"/>
      <c r="U12" s="9"/>
      <c r="V12" s="19"/>
      <c r="W12" s="19"/>
      <c r="X12" s="9"/>
      <c r="Y12" s="9"/>
      <c r="Z12" s="9"/>
      <c r="AA12" s="9"/>
      <c r="AB12" s="9"/>
      <c r="AC12" s="9"/>
      <c r="AD12" s="9"/>
      <c r="AE12" s="9"/>
      <c r="AF12" s="9"/>
      <c r="AG12" s="19"/>
    </row>
    <row r="13" spans="1:33" ht="26.1" customHeight="1">
      <c r="A13" s="19"/>
      <c r="B13" s="9"/>
      <c r="C13" s="9"/>
      <c r="D13" s="9"/>
      <c r="E13" s="9"/>
      <c r="F13" s="9"/>
      <c r="G13" s="9"/>
      <c r="H13" s="9"/>
      <c r="I13" s="9"/>
      <c r="J13" s="9"/>
      <c r="K13" s="19"/>
      <c r="L13" s="19"/>
      <c r="M13" s="9"/>
      <c r="N13" s="9"/>
      <c r="O13" s="9"/>
      <c r="P13" s="9"/>
      <c r="Q13" s="9"/>
      <c r="R13" s="9"/>
      <c r="S13" s="9"/>
      <c r="T13" s="9"/>
      <c r="U13" s="9"/>
      <c r="V13" s="19"/>
      <c r="W13" s="19"/>
      <c r="X13" s="9"/>
      <c r="Y13" s="9"/>
      <c r="Z13" s="9"/>
      <c r="AA13" s="9"/>
      <c r="AB13" s="9"/>
      <c r="AC13" s="9"/>
      <c r="AD13" s="9"/>
      <c r="AE13" s="9"/>
      <c r="AF13" s="9"/>
      <c r="AG13" s="19"/>
    </row>
    <row r="14" spans="1:33" ht="26.1" customHeight="1">
      <c r="A14" s="9" t="s">
        <v>29</v>
      </c>
      <c r="B14" s="9"/>
      <c r="C14" s="9"/>
      <c r="D14" s="9"/>
      <c r="E14" s="45" t="s">
        <v>30</v>
      </c>
      <c r="F14" s="45"/>
      <c r="G14" s="45"/>
      <c r="H14" s="45"/>
      <c r="I14" s="45"/>
      <c r="J14" s="45"/>
      <c r="K14" s="28"/>
      <c r="L14" s="9" t="s">
        <v>29</v>
      </c>
      <c r="M14" s="9"/>
      <c r="N14" s="9"/>
      <c r="O14" s="9"/>
      <c r="P14" s="45" t="s">
        <v>30</v>
      </c>
      <c r="Q14" s="45"/>
      <c r="R14" s="45"/>
      <c r="S14" s="45"/>
      <c r="T14" s="45"/>
      <c r="U14" s="45"/>
      <c r="V14" s="28"/>
      <c r="W14" s="9" t="s">
        <v>29</v>
      </c>
      <c r="X14" s="9"/>
      <c r="Y14" s="9"/>
      <c r="Z14" s="9"/>
      <c r="AA14" s="45" t="s">
        <v>30</v>
      </c>
      <c r="AB14" s="45"/>
      <c r="AC14" s="9"/>
      <c r="AD14" s="9"/>
      <c r="AE14" s="9"/>
      <c r="AF14" s="9"/>
      <c r="AG14" s="19"/>
    </row>
    <row r="15" spans="1:33" ht="26.1" customHeight="1">
      <c r="A15" s="19" t="s">
        <v>18</v>
      </c>
      <c r="B15" s="9"/>
      <c r="C15" s="9"/>
      <c r="D15" s="9"/>
      <c r="E15" s="45"/>
      <c r="F15" s="45"/>
      <c r="G15" s="45"/>
      <c r="H15" s="45"/>
      <c r="I15" s="45"/>
      <c r="J15" s="45"/>
      <c r="K15" s="28"/>
      <c r="L15" s="28"/>
      <c r="M15" s="45"/>
      <c r="N15" s="45"/>
      <c r="O15" s="45"/>
      <c r="P15" s="45"/>
      <c r="Q15" s="45"/>
      <c r="R15" s="45"/>
      <c r="S15" s="45"/>
      <c r="T15" s="45"/>
      <c r="U15" s="45"/>
      <c r="V15" s="28"/>
      <c r="W15" s="28"/>
      <c r="X15" s="45"/>
      <c r="Y15" s="45"/>
      <c r="Z15" s="45"/>
      <c r="AA15" s="45"/>
      <c r="AB15" s="45"/>
      <c r="AC15" s="9"/>
      <c r="AD15" s="9"/>
      <c r="AE15" s="9"/>
      <c r="AF15" s="9"/>
      <c r="AG15" s="19"/>
    </row>
    <row r="16" spans="1:33" ht="24.95" customHeight="1">
      <c r="B16" s="9"/>
      <c r="C16" s="9"/>
      <c r="D16" s="9"/>
      <c r="E16" s="9"/>
      <c r="F16" s="9"/>
      <c r="G16" s="9"/>
      <c r="H16" s="9"/>
      <c r="I16" s="9"/>
      <c r="J16" s="9"/>
      <c r="M16" s="9"/>
      <c r="N16" s="9"/>
      <c r="O16" s="9"/>
      <c r="P16" s="9"/>
      <c r="Q16" s="9"/>
      <c r="R16" s="9"/>
      <c r="S16" s="9"/>
      <c r="T16" s="9"/>
      <c r="U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3" ht="26.1" customHeight="1">
      <c r="A17" s="19" t="s">
        <v>12</v>
      </c>
      <c r="B17" s="119">
        <v>1.3</v>
      </c>
      <c r="C17" s="119"/>
      <c r="D17" s="119"/>
      <c r="E17" s="44" t="s">
        <v>4</v>
      </c>
      <c r="F17" s="129">
        <v>6.7</v>
      </c>
      <c r="G17" s="129"/>
      <c r="H17" s="129"/>
      <c r="I17" s="129"/>
      <c r="J17" s="129"/>
      <c r="K17" s="27" t="s">
        <v>18</v>
      </c>
      <c r="L17" s="19" t="s">
        <v>13</v>
      </c>
      <c r="M17" s="119">
        <v>1.8</v>
      </c>
      <c r="N17" s="119"/>
      <c r="O17" s="119"/>
      <c r="P17" s="44" t="s">
        <v>4</v>
      </c>
      <c r="Q17" s="129">
        <v>5.8</v>
      </c>
      <c r="R17" s="129"/>
      <c r="S17" s="129"/>
      <c r="T17" s="129"/>
      <c r="U17" s="129"/>
      <c r="V17" s="27" t="s">
        <v>18</v>
      </c>
      <c r="W17" s="19" t="s">
        <v>14</v>
      </c>
      <c r="X17" s="119">
        <v>2.2999999999999998</v>
      </c>
      <c r="Y17" s="119"/>
      <c r="Z17" s="119"/>
      <c r="AA17" s="44" t="s">
        <v>4</v>
      </c>
      <c r="AB17" s="129">
        <v>3.6</v>
      </c>
      <c r="AC17" s="129"/>
      <c r="AD17" s="129"/>
      <c r="AE17" s="129"/>
      <c r="AF17" s="129"/>
      <c r="AG17" s="27" t="s">
        <v>18</v>
      </c>
    </row>
    <row r="18" spans="1:33" ht="24.95" customHeight="1">
      <c r="B18" s="9"/>
      <c r="C18" s="9"/>
      <c r="D18" s="9"/>
      <c r="E18" s="9"/>
      <c r="F18" s="9"/>
      <c r="G18" s="9"/>
      <c r="H18" s="9"/>
      <c r="I18" s="9"/>
      <c r="J18" s="9"/>
      <c r="M18" s="9"/>
      <c r="N18" s="9"/>
      <c r="O18" s="9"/>
      <c r="P18" s="9"/>
      <c r="Q18" s="9"/>
      <c r="R18" s="9"/>
      <c r="S18" s="9"/>
      <c r="T18" s="9"/>
      <c r="U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3" ht="24.95" customHeight="1">
      <c r="B19" s="9"/>
      <c r="C19" s="9"/>
      <c r="D19" s="9"/>
      <c r="E19" s="9"/>
      <c r="F19" s="9"/>
      <c r="G19" s="9"/>
      <c r="H19" s="9"/>
      <c r="I19" s="9"/>
      <c r="J19" s="9"/>
      <c r="M19" s="9"/>
      <c r="N19" s="9"/>
      <c r="O19" s="9"/>
      <c r="P19" s="9"/>
      <c r="Q19" s="9"/>
      <c r="R19" s="9"/>
      <c r="S19" s="9"/>
      <c r="T19" s="9"/>
      <c r="U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3" ht="24.95" customHeight="1">
      <c r="B20" s="9"/>
      <c r="C20" s="9"/>
      <c r="D20" s="9"/>
      <c r="E20" s="9"/>
      <c r="F20" s="9"/>
      <c r="G20" s="9"/>
      <c r="H20" s="9"/>
      <c r="I20" s="9"/>
      <c r="J20" s="9"/>
      <c r="M20" s="9"/>
      <c r="N20" s="9"/>
      <c r="O20" s="9"/>
      <c r="P20" s="9"/>
      <c r="Q20" s="9"/>
      <c r="R20" s="9"/>
      <c r="S20" s="9"/>
      <c r="T20" s="9"/>
      <c r="U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3" ht="24.95" customHeight="1">
      <c r="B21" s="9"/>
      <c r="C21" s="9"/>
      <c r="D21" s="9"/>
      <c r="E21" s="9"/>
      <c r="F21" s="9"/>
      <c r="G21" s="9"/>
      <c r="H21" s="9"/>
      <c r="I21" s="9"/>
      <c r="J21" s="9"/>
      <c r="M21" s="9"/>
      <c r="N21" s="9"/>
      <c r="O21" s="9"/>
      <c r="P21" s="9"/>
      <c r="Q21" s="9"/>
      <c r="R21" s="9"/>
      <c r="S21" s="9"/>
      <c r="T21" s="9"/>
      <c r="U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3" ht="26.1" customHeight="1">
      <c r="A22" s="19"/>
      <c r="B22" s="9"/>
      <c r="C22" s="9"/>
      <c r="D22" s="9"/>
      <c r="E22" s="9"/>
      <c r="F22" s="45"/>
      <c r="G22" s="9"/>
      <c r="H22" s="9"/>
      <c r="I22" s="9"/>
      <c r="J22" s="9"/>
      <c r="K22" s="19"/>
      <c r="L22" s="19"/>
      <c r="M22" s="9"/>
      <c r="N22" s="9"/>
      <c r="O22" s="9"/>
      <c r="P22" s="9"/>
      <c r="Q22" s="9"/>
      <c r="R22" s="9"/>
      <c r="S22" s="9"/>
      <c r="T22" s="9"/>
      <c r="U22" s="9"/>
      <c r="V22" s="19"/>
      <c r="W22" s="19"/>
      <c r="X22" s="45"/>
      <c r="Y22" s="9"/>
      <c r="Z22" s="9"/>
      <c r="AA22" s="9"/>
      <c r="AB22" s="9"/>
      <c r="AC22" s="9"/>
      <c r="AD22" s="9"/>
      <c r="AE22" s="9"/>
      <c r="AF22" s="9"/>
      <c r="AG22" s="19"/>
    </row>
    <row r="23" spans="1:33" ht="26.1" customHeight="1">
      <c r="A23" s="25"/>
      <c r="B23" s="9"/>
      <c r="C23" s="9"/>
      <c r="D23" s="46"/>
      <c r="E23" s="46"/>
      <c r="F23" s="45"/>
      <c r="G23" s="47"/>
      <c r="H23" s="47"/>
      <c r="I23" s="47"/>
      <c r="J23" s="45"/>
      <c r="K23" s="26"/>
      <c r="L23" s="26"/>
      <c r="M23" s="48"/>
      <c r="N23" s="45"/>
      <c r="O23" s="45"/>
      <c r="P23" s="45"/>
      <c r="Q23" s="45"/>
      <c r="R23" s="45"/>
      <c r="S23" s="49"/>
      <c r="T23" s="45"/>
      <c r="U23" s="45"/>
      <c r="V23" s="30"/>
      <c r="W23" s="30"/>
      <c r="X23" s="45"/>
      <c r="Y23" s="47"/>
      <c r="Z23" s="47"/>
      <c r="AA23" s="47"/>
      <c r="AB23" s="45"/>
      <c r="AC23" s="48"/>
      <c r="AD23" s="48"/>
      <c r="AE23" s="48"/>
      <c r="AF23" s="9"/>
      <c r="AG23" s="19"/>
    </row>
    <row r="24" spans="1:33" ht="24.95" customHeight="1">
      <c r="A24" s="9" t="s">
        <v>29</v>
      </c>
      <c r="B24" s="9"/>
      <c r="C24" s="9"/>
      <c r="D24" s="9"/>
      <c r="E24" s="45" t="s">
        <v>30</v>
      </c>
      <c r="F24" s="9"/>
      <c r="G24" s="9"/>
      <c r="H24" s="9"/>
      <c r="I24" s="9"/>
      <c r="J24" s="9"/>
      <c r="L24" s="9" t="s">
        <v>29</v>
      </c>
      <c r="M24" s="9"/>
      <c r="N24" s="9"/>
      <c r="O24" s="9"/>
      <c r="P24" s="45" t="s">
        <v>30</v>
      </c>
      <c r="Q24" s="9"/>
      <c r="R24" s="9"/>
      <c r="S24" s="9"/>
      <c r="T24" s="9"/>
      <c r="U24" s="9"/>
      <c r="W24" s="9" t="s">
        <v>29</v>
      </c>
      <c r="X24" s="9"/>
      <c r="Y24" s="9"/>
      <c r="Z24" s="9"/>
      <c r="AA24" s="45" t="s">
        <v>30</v>
      </c>
      <c r="AB24" s="9"/>
      <c r="AC24" s="9"/>
      <c r="AD24" s="9"/>
      <c r="AE24" s="9"/>
      <c r="AF24" s="9"/>
    </row>
    <row r="25" spans="1:33" ht="24.95" customHeight="1">
      <c r="B25" s="9"/>
      <c r="C25" s="9"/>
      <c r="D25" s="9"/>
      <c r="E25" s="9"/>
      <c r="F25" s="9"/>
      <c r="G25" s="9"/>
      <c r="H25" s="9"/>
      <c r="I25" s="9"/>
      <c r="J25" s="9"/>
      <c r="M25" s="9"/>
      <c r="N25" s="9"/>
      <c r="O25" s="9"/>
      <c r="P25" s="9"/>
      <c r="Q25" s="9"/>
      <c r="R25" s="9"/>
      <c r="S25" s="9"/>
      <c r="T25" s="9"/>
      <c r="U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3" ht="24.95" customHeight="1">
      <c r="B26" s="9"/>
      <c r="C26" s="9"/>
      <c r="D26" s="9"/>
      <c r="E26" s="9"/>
      <c r="F26" s="9"/>
      <c r="G26" s="9"/>
      <c r="H26" s="9"/>
      <c r="I26" s="9"/>
      <c r="J26" s="9"/>
      <c r="M26" s="9"/>
      <c r="N26" s="9"/>
      <c r="O26" s="9"/>
      <c r="P26" s="9"/>
      <c r="Q26" s="9"/>
      <c r="R26" s="9"/>
      <c r="S26" s="9"/>
      <c r="T26" s="9"/>
      <c r="U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3" ht="26.1" customHeight="1">
      <c r="A27" s="19" t="s">
        <v>15</v>
      </c>
      <c r="B27" s="119">
        <v>5.3</v>
      </c>
      <c r="C27" s="119"/>
      <c r="D27" s="119"/>
      <c r="E27" s="44" t="s">
        <v>4</v>
      </c>
      <c r="F27" s="129">
        <v>4.2</v>
      </c>
      <c r="G27" s="129"/>
      <c r="H27" s="129"/>
      <c r="I27" s="129"/>
      <c r="J27" s="129"/>
      <c r="K27" s="27" t="s">
        <v>18</v>
      </c>
      <c r="L27" s="19" t="s">
        <v>16</v>
      </c>
      <c r="M27" s="119">
        <v>8.1</v>
      </c>
      <c r="N27" s="119"/>
      <c r="O27" s="119"/>
      <c r="P27" s="44" t="s">
        <v>4</v>
      </c>
      <c r="Q27" s="129">
        <v>3.4</v>
      </c>
      <c r="R27" s="129"/>
      <c r="S27" s="129"/>
      <c r="T27" s="129"/>
      <c r="U27" s="129"/>
      <c r="V27" s="27" t="s">
        <v>18</v>
      </c>
      <c r="W27" s="19" t="s">
        <v>17</v>
      </c>
      <c r="X27" s="119">
        <v>7.3</v>
      </c>
      <c r="Y27" s="119"/>
      <c r="Z27" s="119"/>
      <c r="AA27" s="44" t="s">
        <v>4</v>
      </c>
      <c r="AB27" s="132">
        <v>6</v>
      </c>
      <c r="AC27" s="132"/>
      <c r="AD27" s="132"/>
      <c r="AE27" s="132"/>
      <c r="AF27" s="132"/>
      <c r="AG27" s="27" t="s">
        <v>18</v>
      </c>
    </row>
    <row r="28" spans="1:33" s="33" customFormat="1" ht="26.1" customHeight="1">
      <c r="A28" s="28"/>
      <c r="B28" s="45"/>
      <c r="C28" s="45"/>
      <c r="D28" s="45"/>
      <c r="E28" s="45"/>
      <c r="F28" s="45"/>
      <c r="G28" s="45"/>
      <c r="H28" s="45"/>
      <c r="I28" s="45"/>
      <c r="J28" s="45"/>
      <c r="K28" s="28"/>
      <c r="L28" s="28"/>
      <c r="M28" s="45"/>
      <c r="N28" s="45"/>
      <c r="O28" s="45"/>
      <c r="P28" s="45"/>
      <c r="Q28" s="45"/>
      <c r="R28" s="45"/>
      <c r="S28" s="45"/>
      <c r="T28" s="45"/>
      <c r="U28" s="45"/>
      <c r="V28" s="28"/>
      <c r="W28" s="28"/>
      <c r="X28" s="45"/>
      <c r="Y28" s="45"/>
      <c r="Z28" s="45"/>
      <c r="AA28" s="45"/>
      <c r="AB28" s="45"/>
      <c r="AC28" s="45"/>
      <c r="AD28" s="45"/>
      <c r="AE28" s="45"/>
      <c r="AF28" s="45"/>
      <c r="AG28" s="28"/>
    </row>
    <row r="29" spans="1:33" s="33" customFormat="1" ht="26.1" customHeight="1">
      <c r="A29" s="28"/>
      <c r="B29" s="45"/>
      <c r="C29" s="45"/>
      <c r="D29" s="45"/>
      <c r="E29" s="45"/>
      <c r="F29" s="45"/>
      <c r="G29" s="45"/>
      <c r="H29" s="45"/>
      <c r="I29" s="45"/>
      <c r="J29" s="45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s="33" customFormat="1" ht="26.1" customHeight="1">
      <c r="A30" s="28"/>
      <c r="B30" s="45"/>
      <c r="C30" s="45"/>
      <c r="D30" s="45"/>
      <c r="E30" s="45"/>
      <c r="F30" s="45"/>
      <c r="G30" s="45"/>
      <c r="H30" s="45"/>
      <c r="I30" s="45"/>
      <c r="J30" s="45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s="33" customFormat="1" ht="26.1" customHeight="1">
      <c r="A31" s="28"/>
      <c r="B31" s="45"/>
      <c r="C31" s="45"/>
      <c r="D31" s="45"/>
      <c r="E31" s="45"/>
      <c r="F31" s="45"/>
      <c r="G31" s="45"/>
      <c r="H31" s="45"/>
      <c r="I31" s="45"/>
      <c r="J31" s="45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s="33" customFormat="1" ht="26.1" customHeight="1">
      <c r="A32" s="29"/>
      <c r="B32" s="45"/>
      <c r="C32" s="45"/>
      <c r="D32" s="46"/>
      <c r="E32" s="46"/>
      <c r="F32" s="45"/>
      <c r="G32" s="47"/>
      <c r="H32" s="47"/>
      <c r="I32" s="47"/>
      <c r="J32" s="45"/>
      <c r="K32" s="27"/>
      <c r="L32" s="27"/>
      <c r="M32" s="27"/>
      <c r="N32" s="28"/>
      <c r="O32" s="28"/>
      <c r="P32" s="28"/>
      <c r="Q32" s="28"/>
      <c r="R32" s="28"/>
      <c r="S32" s="29"/>
      <c r="T32" s="28"/>
      <c r="U32" s="28"/>
      <c r="V32" s="30"/>
      <c r="W32" s="30"/>
      <c r="X32" s="28"/>
      <c r="Y32" s="18"/>
      <c r="Z32" s="18"/>
      <c r="AA32" s="18"/>
      <c r="AB32" s="28"/>
      <c r="AC32" s="27"/>
      <c r="AD32" s="27"/>
      <c r="AE32" s="27"/>
      <c r="AF32" s="28"/>
      <c r="AG32" s="28"/>
    </row>
    <row r="33" spans="1:34" ht="26.1" customHeight="1">
      <c r="A33" s="19"/>
      <c r="B33" s="9"/>
      <c r="C33" s="9"/>
      <c r="D33" s="9"/>
      <c r="E33" s="9"/>
      <c r="F33" s="9"/>
      <c r="G33" s="9"/>
      <c r="H33" s="9"/>
      <c r="I33" s="9"/>
      <c r="J33" s="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4" ht="26.1" customHeight="1">
      <c r="A34" s="9" t="s">
        <v>29</v>
      </c>
      <c r="B34" s="9"/>
      <c r="C34" s="9"/>
      <c r="D34" s="9"/>
      <c r="E34" s="45" t="s">
        <v>30</v>
      </c>
      <c r="F34" s="9"/>
      <c r="G34" s="9"/>
      <c r="H34" s="9"/>
      <c r="I34" s="9"/>
      <c r="J34" s="9"/>
      <c r="K34" s="19"/>
      <c r="L34" s="9" t="s">
        <v>29</v>
      </c>
      <c r="M34" s="9"/>
      <c r="N34" s="9"/>
      <c r="O34" s="9"/>
      <c r="P34" s="45" t="s">
        <v>30</v>
      </c>
      <c r="Q34" s="19"/>
      <c r="R34" s="19"/>
      <c r="S34" s="19"/>
      <c r="T34" s="19"/>
      <c r="U34" s="19"/>
      <c r="V34" s="19"/>
      <c r="W34" s="9" t="s">
        <v>29</v>
      </c>
      <c r="X34" s="9"/>
      <c r="Y34" s="9"/>
      <c r="Z34" s="9"/>
      <c r="AA34" s="45" t="s">
        <v>30</v>
      </c>
      <c r="AB34" s="19"/>
      <c r="AC34" s="19"/>
      <c r="AD34" s="19"/>
      <c r="AE34" s="19"/>
      <c r="AF34" s="19"/>
      <c r="AG34" s="19"/>
    </row>
    <row r="35" spans="1:34" ht="16.899999999999999" customHeight="1">
      <c r="A35" s="134" t="s">
        <v>79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9"/>
    </row>
    <row r="36" spans="1:34" ht="24.95" customHeight="1">
      <c r="D36" s="9" t="str">
        <f>IF(D1="","",D1)</f>
        <v>小数のわり算⑩</v>
      </c>
      <c r="AC36" s="10" t="str">
        <f>IF(AC1="","",AC1)</f>
        <v>№</v>
      </c>
      <c r="AD36" s="10"/>
      <c r="AE36" s="121">
        <f>IF(AE1="","",AE1)</f>
        <v>1</v>
      </c>
      <c r="AF36" s="121"/>
    </row>
    <row r="37" spans="1:34" ht="24.95" customHeight="1">
      <c r="E37" s="14" t="s">
        <v>1</v>
      </c>
      <c r="F37" s="13"/>
      <c r="G37" s="13"/>
      <c r="P37" s="11" t="str">
        <f>IF(P2="","",P2)</f>
        <v>名前</v>
      </c>
      <c r="Q37" s="10"/>
      <c r="R37" s="10"/>
      <c r="S37" s="10" t="str">
        <f>IF(S2="","",S2)</f>
        <v/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4" ht="24.6" customHeight="1">
      <c r="E38" s="14"/>
      <c r="F38" s="13"/>
      <c r="G38" s="69" t="s">
        <v>18</v>
      </c>
      <c r="H38" s="69"/>
      <c r="I38" s="126">
        <v>7</v>
      </c>
      <c r="J38" s="126"/>
      <c r="K38" s="69"/>
      <c r="P38" s="39"/>
      <c r="Q38" s="33"/>
      <c r="R38" s="69" t="s">
        <v>18</v>
      </c>
      <c r="S38" s="69"/>
      <c r="T38" s="130" t="s">
        <v>18</v>
      </c>
      <c r="U38" s="130"/>
      <c r="V38" s="69"/>
      <c r="W38" s="33"/>
      <c r="X38" s="33"/>
      <c r="Y38" s="33"/>
      <c r="Z38" s="33"/>
      <c r="AA38" s="33"/>
      <c r="AB38" s="69" t="s">
        <v>18</v>
      </c>
      <c r="AC38" s="69"/>
      <c r="AD38" s="70" t="s">
        <v>18</v>
      </c>
      <c r="AE38" s="126" t="s">
        <v>18</v>
      </c>
      <c r="AF38" s="126"/>
    </row>
    <row r="39" spans="1:34" ht="24.6" customHeight="1">
      <c r="A39" s="8" t="str">
        <f t="shared" ref="A39:F39" si="0">IF(A6="","",A6)</f>
        <v xml:space="preserve"> </v>
      </c>
      <c r="B39" s="8" t="str">
        <f t="shared" si="0"/>
        <v/>
      </c>
      <c r="C39" s="8" t="str">
        <f t="shared" si="0"/>
        <v/>
      </c>
      <c r="D39" s="8" t="str">
        <f t="shared" si="0"/>
        <v/>
      </c>
      <c r="E39" s="8" t="str">
        <f t="shared" si="0"/>
        <v/>
      </c>
      <c r="F39" s="8" t="str">
        <f t="shared" si="0"/>
        <v/>
      </c>
      <c r="G39" s="128">
        <f>ROUNDDOWN(F40/B40,2)</f>
        <v>8.66</v>
      </c>
      <c r="H39" s="128"/>
      <c r="I39" s="128"/>
      <c r="J39" s="128"/>
      <c r="K39" s="128"/>
      <c r="L39" s="8" t="str">
        <f t="shared" ref="L39:Q39" si="1">IF(L6="","",L6)</f>
        <v/>
      </c>
      <c r="M39" s="8" t="str">
        <f t="shared" si="1"/>
        <v/>
      </c>
      <c r="N39" s="8" t="str">
        <f t="shared" si="1"/>
        <v/>
      </c>
      <c r="O39" s="8" t="str">
        <f t="shared" si="1"/>
        <v/>
      </c>
      <c r="P39" s="8" t="str">
        <f t="shared" si="1"/>
        <v/>
      </c>
      <c r="Q39" s="8" t="str">
        <f t="shared" si="1"/>
        <v/>
      </c>
      <c r="R39" s="128">
        <f>ROUNDDOWN(Q40/M40,2)</f>
        <v>6.83</v>
      </c>
      <c r="S39" s="128"/>
      <c r="T39" s="128"/>
      <c r="U39" s="128"/>
      <c r="V39" s="128"/>
      <c r="W39" s="8" t="str">
        <f t="shared" ref="W39:AB39" si="2">IF(W6="","",W6)</f>
        <v/>
      </c>
      <c r="X39" s="8" t="str">
        <f t="shared" si="2"/>
        <v/>
      </c>
      <c r="Y39" s="8" t="str">
        <f t="shared" si="2"/>
        <v/>
      </c>
      <c r="Z39" s="8" t="str">
        <f t="shared" si="2"/>
        <v/>
      </c>
      <c r="AA39" s="8" t="str">
        <f t="shared" si="2"/>
        <v/>
      </c>
      <c r="AB39" s="8" t="str">
        <f t="shared" si="2"/>
        <v/>
      </c>
      <c r="AC39" s="128">
        <f>ROUNDDOWN(AB40/X40,2)</f>
        <v>3.22</v>
      </c>
      <c r="AD39" s="128"/>
      <c r="AE39" s="128"/>
      <c r="AF39" s="128"/>
      <c r="AG39" s="128"/>
    </row>
    <row r="40" spans="1:34" ht="24.6" customHeight="1">
      <c r="A40" s="8" t="str">
        <f>IF(A7="","",A7)</f>
        <v>①</v>
      </c>
      <c r="B40" s="123">
        <f>IF(B7="","",B7)</f>
        <v>0.3</v>
      </c>
      <c r="C40" s="123"/>
      <c r="D40" s="123"/>
      <c r="E40" s="38" t="str">
        <f>IF(E7="","",E7)</f>
        <v>)</v>
      </c>
      <c r="F40" s="133">
        <f>IF(F7="","",F7)</f>
        <v>2.6</v>
      </c>
      <c r="G40" s="133"/>
      <c r="H40" s="133"/>
      <c r="I40" s="133"/>
      <c r="L40" s="8" t="str">
        <f>IF(L7="","",L7)</f>
        <v>②</v>
      </c>
      <c r="M40" s="123">
        <f>IF(M7="","",M7)</f>
        <v>0.6</v>
      </c>
      <c r="N40" s="123"/>
      <c r="O40" s="123"/>
      <c r="P40" s="38" t="str">
        <f>IF(P7="","",P7)</f>
        <v>)</v>
      </c>
      <c r="Q40" s="122">
        <f>IF(Q7="","",Q7)</f>
        <v>4.0999999999999996</v>
      </c>
      <c r="R40" s="122"/>
      <c r="S40" s="122"/>
      <c r="T40" s="122"/>
      <c r="W40" s="8" t="str">
        <f>IF(W7="","",W7)</f>
        <v>③</v>
      </c>
      <c r="X40" s="123">
        <f>IF(X7="","",X7)</f>
        <v>0.9</v>
      </c>
      <c r="Y40" s="123"/>
      <c r="Z40" s="123"/>
      <c r="AA40" s="38" t="str">
        <f>IF(AA7="","",AA7)</f>
        <v>)</v>
      </c>
      <c r="AB40" s="122">
        <f>IF(AB7="","",AB7)</f>
        <v>2.9</v>
      </c>
      <c r="AC40" s="122"/>
      <c r="AD40" s="122"/>
      <c r="AE40" s="122"/>
    </row>
    <row r="41" spans="1:34" ht="24.6" customHeight="1">
      <c r="A41" s="22" t="str">
        <f>IF(A12="","",A12)</f>
        <v/>
      </c>
      <c r="B41" s="22"/>
      <c r="C41" s="22"/>
      <c r="D41" s="22" t="str">
        <f>IF(D12="","",D12)</f>
        <v/>
      </c>
      <c r="E41" s="22"/>
      <c r="F41" s="118">
        <f>(B40*10)*INT(G39)</f>
        <v>24</v>
      </c>
      <c r="G41" s="118"/>
      <c r="H41" s="118"/>
      <c r="I41" s="23"/>
      <c r="L41" s="22" t="str">
        <f>IF(L12="","",L12)</f>
        <v/>
      </c>
      <c r="M41" s="22"/>
      <c r="N41" s="22"/>
      <c r="O41" s="22" t="str">
        <f>IF(O12="","",O12)</f>
        <v/>
      </c>
      <c r="P41" s="22"/>
      <c r="Q41" s="118">
        <f>(M40*10)*INT(R39)</f>
        <v>36</v>
      </c>
      <c r="R41" s="118"/>
      <c r="S41" s="118"/>
      <c r="T41" s="23"/>
      <c r="W41" s="22" t="str">
        <f>IF(W12="","",W12)</f>
        <v/>
      </c>
      <c r="X41" s="22"/>
      <c r="Y41" s="22"/>
      <c r="Z41" s="22" t="str">
        <f>IF(Z12="","",Z12)</f>
        <v/>
      </c>
      <c r="AA41" s="22"/>
      <c r="AB41" s="118">
        <f>(X40*10)*INT(AC39)</f>
        <v>27</v>
      </c>
      <c r="AC41" s="118"/>
      <c r="AD41" s="118"/>
      <c r="AE41" s="23"/>
    </row>
    <row r="42" spans="1:34" ht="24.6" customHeight="1">
      <c r="A42" s="22" t="str">
        <f>IF(A13="","",A13)</f>
        <v/>
      </c>
      <c r="B42" s="22"/>
      <c r="C42" s="22"/>
      <c r="D42" s="22" t="str">
        <f>IF(D13="","",D13)</f>
        <v/>
      </c>
      <c r="E42" s="22"/>
      <c r="F42" s="124">
        <f>F40*100-F41*10</f>
        <v>20</v>
      </c>
      <c r="G42" s="124"/>
      <c r="H42" s="124"/>
      <c r="I42" s="124"/>
      <c r="L42" s="22" t="str">
        <f>IF(L13="","",L13)</f>
        <v/>
      </c>
      <c r="M42" s="22"/>
      <c r="N42" s="22"/>
      <c r="O42" s="22" t="str">
        <f>IF(O13="","",O13)</f>
        <v/>
      </c>
      <c r="P42" s="22"/>
      <c r="Q42" s="124">
        <f>Q40*100-Q41*10</f>
        <v>49.999999999999943</v>
      </c>
      <c r="R42" s="124"/>
      <c r="S42" s="124"/>
      <c r="T42" s="124"/>
      <c r="W42" s="22" t="str">
        <f>IF(W13="","",W13)</f>
        <v/>
      </c>
      <c r="X42" s="22"/>
      <c r="Y42" s="22"/>
      <c r="Z42" s="22" t="str">
        <f>IF(Z13="","",Z13)</f>
        <v/>
      </c>
      <c r="AA42" s="22"/>
      <c r="AB42" s="124">
        <f>AB40*100-AB41*10</f>
        <v>20</v>
      </c>
      <c r="AC42" s="124"/>
      <c r="AD42" s="124"/>
      <c r="AE42" s="124"/>
    </row>
    <row r="43" spans="1:34" ht="24.6" customHeight="1">
      <c r="A43" s="22" t="s">
        <v>18</v>
      </c>
      <c r="B43" s="22"/>
      <c r="C43" s="22"/>
      <c r="D43" s="22" t="str">
        <f>IF(D14="","",D14)</f>
        <v/>
      </c>
      <c r="E43" s="22"/>
      <c r="F43" s="124">
        <f>(B40*10)*(INT(G39*10)-INT(G39)*10)</f>
        <v>18</v>
      </c>
      <c r="G43" s="124"/>
      <c r="H43" s="124"/>
      <c r="I43" s="124"/>
      <c r="M43" s="33"/>
      <c r="Q43" s="124">
        <f>(M40*10)*(INT(R39*10)-INT(R39)*10)</f>
        <v>48</v>
      </c>
      <c r="R43" s="124"/>
      <c r="S43" s="124"/>
      <c r="T43" s="124"/>
      <c r="AB43" s="124">
        <f>(X40*10)*(INT(AC39*10)-INT(AC39)*10)</f>
        <v>18</v>
      </c>
      <c r="AC43" s="124"/>
      <c r="AD43" s="124"/>
      <c r="AE43" s="124"/>
    </row>
    <row r="44" spans="1:34" ht="24.6" customHeight="1">
      <c r="A44" s="22"/>
      <c r="B44" s="22"/>
      <c r="C44" s="22"/>
      <c r="D44" s="22"/>
      <c r="E44" s="22"/>
      <c r="F44" s="20"/>
      <c r="G44" s="51" t="s">
        <v>18</v>
      </c>
      <c r="H44" s="51"/>
      <c r="I44" s="113">
        <f>(F42-F43)*10</f>
        <v>20</v>
      </c>
      <c r="J44" s="113"/>
      <c r="Q44" s="20"/>
      <c r="R44" s="51" t="s">
        <v>18</v>
      </c>
      <c r="S44" s="51"/>
      <c r="T44" s="113">
        <f>(Q42-Q43)*10</f>
        <v>19.999999999999432</v>
      </c>
      <c r="U44" s="113"/>
      <c r="AB44" s="20"/>
      <c r="AC44" s="51" t="s">
        <v>18</v>
      </c>
      <c r="AD44" s="51"/>
      <c r="AE44" s="113">
        <f>(AB42-AB43)*10</f>
        <v>20</v>
      </c>
      <c r="AF44" s="113"/>
    </row>
    <row r="45" spans="1:34" ht="24.6" customHeight="1">
      <c r="A45" s="22"/>
      <c r="B45" s="22"/>
      <c r="C45" s="22"/>
      <c r="D45" s="22"/>
      <c r="E45" s="22"/>
      <c r="F45" s="20"/>
      <c r="G45" s="37"/>
      <c r="H45" s="37"/>
      <c r="I45" s="115">
        <f>(B40*10)*(INT(G39*100)-INT(G39*10)*10)</f>
        <v>18</v>
      </c>
      <c r="J45" s="115"/>
      <c r="Q45" s="20"/>
      <c r="R45" s="37"/>
      <c r="S45" s="37"/>
      <c r="T45" s="115">
        <f>(M40*10)*(INT(R39*100)-INT(R39*10)*10)</f>
        <v>18</v>
      </c>
      <c r="U45" s="115"/>
      <c r="AB45" s="20"/>
      <c r="AC45" s="37"/>
      <c r="AD45" s="37"/>
      <c r="AE45" s="115">
        <f>(X40*10)*(INT(AC39*100)-INT(AC39*10)*10)</f>
        <v>18</v>
      </c>
      <c r="AF45" s="115"/>
    </row>
    <row r="46" spans="1:34" ht="24.6" customHeight="1">
      <c r="A46" s="22"/>
      <c r="B46" s="22"/>
      <c r="C46" s="22"/>
      <c r="D46" s="22"/>
      <c r="E46" s="22"/>
      <c r="F46" s="20"/>
      <c r="G46" s="37"/>
      <c r="H46" s="37"/>
      <c r="I46" s="125">
        <f>I44-I45</f>
        <v>2</v>
      </c>
      <c r="J46" s="125"/>
      <c r="Q46" s="20"/>
      <c r="R46" s="37"/>
      <c r="S46" s="37"/>
      <c r="T46" s="125">
        <f>T44-T45</f>
        <v>1.9999999999994316</v>
      </c>
      <c r="U46" s="125"/>
      <c r="AB46" s="20"/>
      <c r="AC46" s="37"/>
      <c r="AD46" s="37"/>
      <c r="AE46" s="125">
        <f>AE44-AE45</f>
        <v>2</v>
      </c>
      <c r="AF46" s="125"/>
    </row>
    <row r="47" spans="1:34" ht="24.6" customHeight="1">
      <c r="A47" s="9" t="s">
        <v>78</v>
      </c>
      <c r="B47" s="136">
        <f>ROUND(F40/B40,1)</f>
        <v>8.6999999999999993</v>
      </c>
      <c r="C47" s="136"/>
      <c r="D47" s="136"/>
      <c r="E47" s="45" t="s">
        <v>4</v>
      </c>
      <c r="F47" s="20"/>
      <c r="G47" s="37"/>
      <c r="H47" s="37"/>
      <c r="I47" s="37"/>
      <c r="L47" s="9" t="s">
        <v>78</v>
      </c>
      <c r="M47" s="136">
        <f>ROUND(Q40/M40,1)</f>
        <v>6.8</v>
      </c>
      <c r="N47" s="136"/>
      <c r="O47" s="136"/>
      <c r="P47" s="45" t="s">
        <v>4</v>
      </c>
      <c r="Q47" s="20"/>
      <c r="R47" s="37"/>
      <c r="S47" s="37"/>
      <c r="T47" s="37"/>
      <c r="W47" s="9" t="s">
        <v>78</v>
      </c>
      <c r="X47" s="136">
        <f>ROUND(AB40/X40,1)</f>
        <v>3.2</v>
      </c>
      <c r="Y47" s="136"/>
      <c r="Z47" s="136"/>
      <c r="AA47" s="45" t="s">
        <v>4</v>
      </c>
      <c r="AB47" s="20"/>
      <c r="AC47" s="37"/>
      <c r="AD47" s="37"/>
      <c r="AE47" s="37"/>
    </row>
    <row r="48" spans="1:34" ht="24.6" customHeight="1">
      <c r="A48" s="22"/>
      <c r="B48" s="22"/>
      <c r="C48" s="22"/>
      <c r="D48" s="22"/>
      <c r="E48" s="22"/>
      <c r="F48" s="20"/>
      <c r="G48" s="68"/>
      <c r="H48" s="68"/>
      <c r="I48" s="127">
        <v>2</v>
      </c>
      <c r="J48" s="127"/>
      <c r="K48" s="71"/>
      <c r="L48" s="71"/>
      <c r="M48" s="71"/>
      <c r="N48" s="71"/>
      <c r="O48" s="71"/>
      <c r="P48" s="71"/>
      <c r="Q48" s="72"/>
      <c r="R48" s="73" t="s">
        <v>18</v>
      </c>
      <c r="S48" s="73"/>
      <c r="T48" s="127" t="s">
        <v>18</v>
      </c>
      <c r="U48" s="127"/>
      <c r="V48" s="74"/>
      <c r="W48" s="74"/>
      <c r="X48" s="74"/>
      <c r="Y48" s="74"/>
      <c r="Z48" s="74"/>
      <c r="AA48" s="74"/>
      <c r="AB48" s="75"/>
      <c r="AC48" s="76" t="s">
        <v>18</v>
      </c>
      <c r="AD48" s="76"/>
      <c r="AE48" s="127">
        <v>6</v>
      </c>
      <c r="AF48" s="127"/>
      <c r="AG48" s="74"/>
      <c r="AH48" s="71"/>
    </row>
    <row r="49" spans="1:35" ht="24.6" customHeight="1">
      <c r="A49" s="8" t="str">
        <f t="shared" ref="A49:F49" si="3">IF(A16="","",A16)</f>
        <v/>
      </c>
      <c r="B49" s="8" t="str">
        <f t="shared" si="3"/>
        <v/>
      </c>
      <c r="C49" s="8" t="str">
        <f t="shared" si="3"/>
        <v/>
      </c>
      <c r="D49" s="8" t="str">
        <f t="shared" si="3"/>
        <v/>
      </c>
      <c r="E49" s="8" t="str">
        <f t="shared" si="3"/>
        <v/>
      </c>
      <c r="F49" s="8" t="str">
        <f t="shared" si="3"/>
        <v/>
      </c>
      <c r="G49" s="128">
        <f>ROUNDDOWN(F50/B50,2)</f>
        <v>5.15</v>
      </c>
      <c r="H49" s="128"/>
      <c r="I49" s="128"/>
      <c r="J49" s="128"/>
      <c r="K49" s="128"/>
      <c r="L49" s="8" t="str">
        <f t="shared" ref="L49:Q49" si="4">IF(L16="","",L16)</f>
        <v/>
      </c>
      <c r="M49" s="8" t="str">
        <f t="shared" si="4"/>
        <v/>
      </c>
      <c r="N49" s="8" t="str">
        <f t="shared" si="4"/>
        <v/>
      </c>
      <c r="O49" s="8" t="str">
        <f t="shared" si="4"/>
        <v/>
      </c>
      <c r="P49" s="8" t="str">
        <f t="shared" si="4"/>
        <v/>
      </c>
      <c r="Q49" s="8" t="str">
        <f t="shared" si="4"/>
        <v/>
      </c>
      <c r="R49" s="128">
        <f>ROUNDDOWN(Q50/M50,2)</f>
        <v>3.22</v>
      </c>
      <c r="S49" s="128"/>
      <c r="T49" s="128"/>
      <c r="U49" s="128"/>
      <c r="V49" s="128"/>
      <c r="W49" s="8" t="str">
        <f t="shared" ref="W49:AB49" si="5">IF(W16="","",W16)</f>
        <v/>
      </c>
      <c r="X49" s="8" t="str">
        <f t="shared" si="5"/>
        <v/>
      </c>
      <c r="Y49" s="8" t="str">
        <f t="shared" si="5"/>
        <v/>
      </c>
      <c r="Z49" s="8" t="str">
        <f t="shared" si="5"/>
        <v/>
      </c>
      <c r="AA49" s="8" t="str">
        <f t="shared" si="5"/>
        <v/>
      </c>
      <c r="AB49" s="8" t="str">
        <f t="shared" si="5"/>
        <v/>
      </c>
      <c r="AC49" s="128">
        <f>ROUNDDOWN(AB50/X50,2)</f>
        <v>1.56</v>
      </c>
      <c r="AD49" s="128"/>
      <c r="AE49" s="128"/>
      <c r="AF49" s="128"/>
      <c r="AG49" s="128"/>
    </row>
    <row r="50" spans="1:35" ht="24.6" customHeight="1">
      <c r="A50" s="8" t="str">
        <f>IF(A17="","",A17)</f>
        <v>④</v>
      </c>
      <c r="B50" s="123">
        <f>IF(B17="","",B17)</f>
        <v>1.3</v>
      </c>
      <c r="C50" s="123"/>
      <c r="D50" s="123"/>
      <c r="E50" s="38" t="str">
        <f>IF(E17="","",E17)</f>
        <v>)</v>
      </c>
      <c r="F50" s="122">
        <f>IF(F17="","",F17)</f>
        <v>6.7</v>
      </c>
      <c r="G50" s="122"/>
      <c r="H50" s="122"/>
      <c r="I50" s="122"/>
      <c r="L50" s="8" t="str">
        <f>IF(L17="","",L17)</f>
        <v>⑤</v>
      </c>
      <c r="M50" s="123">
        <f>IF(M17="","",M17)</f>
        <v>1.8</v>
      </c>
      <c r="N50" s="123"/>
      <c r="O50" s="123"/>
      <c r="P50" s="38" t="str">
        <f>IF(P17="","",P17)</f>
        <v>)</v>
      </c>
      <c r="Q50" s="122">
        <f>IF(Q17="","",Q17)</f>
        <v>5.8</v>
      </c>
      <c r="R50" s="122"/>
      <c r="S50" s="122"/>
      <c r="T50" s="122"/>
      <c r="W50" s="8" t="str">
        <f>IF(W17="","",W17)</f>
        <v>⑥</v>
      </c>
      <c r="X50" s="123">
        <f>IF(X17="","",X17)</f>
        <v>2.2999999999999998</v>
      </c>
      <c r="Y50" s="123"/>
      <c r="Z50" s="123"/>
      <c r="AA50" s="38" t="str">
        <f>IF(AA17="","",AA17)</f>
        <v>)</v>
      </c>
      <c r="AB50" s="122">
        <f>IF(AB17="","",AB17)</f>
        <v>3.6</v>
      </c>
      <c r="AC50" s="122"/>
      <c r="AD50" s="122"/>
      <c r="AE50" s="122"/>
    </row>
    <row r="51" spans="1:35" ht="24.6" customHeight="1">
      <c r="A51" s="22" t="str">
        <f>IF(A23="","",A23)</f>
        <v/>
      </c>
      <c r="B51" s="22"/>
      <c r="C51" s="22"/>
      <c r="D51" s="22" t="str">
        <f>IF(D23="","",D23)</f>
        <v/>
      </c>
      <c r="E51" s="22"/>
      <c r="F51" s="118">
        <f>(B50*10)*INT(G49)</f>
        <v>65</v>
      </c>
      <c r="G51" s="118"/>
      <c r="H51" s="118"/>
      <c r="I51" s="23"/>
      <c r="L51" s="22" t="str">
        <f>IF(L23="","",L23)</f>
        <v/>
      </c>
      <c r="M51" s="22"/>
      <c r="N51" s="22"/>
      <c r="O51" s="22" t="str">
        <f>IF(O23="","",O23)</f>
        <v/>
      </c>
      <c r="P51" s="22"/>
      <c r="Q51" s="118">
        <f>(M50*10)*INT(R49)</f>
        <v>54</v>
      </c>
      <c r="R51" s="118"/>
      <c r="S51" s="118"/>
      <c r="T51" s="23"/>
      <c r="W51" s="22" t="str">
        <f>IF(W23="","",W23)</f>
        <v/>
      </c>
      <c r="X51" s="22"/>
      <c r="Y51" s="22"/>
      <c r="Z51" s="22" t="str">
        <f>IF(Z23="","",Z23)</f>
        <v/>
      </c>
      <c r="AA51" s="22"/>
      <c r="AB51" s="118">
        <f>(X50*10)*INT(AC49)</f>
        <v>23</v>
      </c>
      <c r="AC51" s="118"/>
      <c r="AD51" s="118"/>
      <c r="AE51" s="23"/>
    </row>
    <row r="52" spans="1:35" ht="24.6" customHeight="1">
      <c r="A52" s="22"/>
      <c r="B52" s="22"/>
      <c r="C52" s="22"/>
      <c r="D52" s="22"/>
      <c r="E52" s="22"/>
      <c r="F52" s="125">
        <f>F50*100-F51*10</f>
        <v>20</v>
      </c>
      <c r="G52" s="125"/>
      <c r="H52" s="125"/>
      <c r="I52" s="125"/>
      <c r="L52" s="22"/>
      <c r="M52" s="22"/>
      <c r="N52" s="22"/>
      <c r="O52" s="22"/>
      <c r="P52" s="22"/>
      <c r="Q52" s="124">
        <f>Q50*100-Q51*10</f>
        <v>40</v>
      </c>
      <c r="R52" s="124"/>
      <c r="S52" s="124"/>
      <c r="T52" s="124"/>
      <c r="W52" s="22"/>
      <c r="X52" s="22"/>
      <c r="Y52" s="22"/>
      <c r="Z52" s="22"/>
      <c r="AA52" s="22"/>
      <c r="AB52" s="124">
        <f>AB50*100-AB51*10</f>
        <v>130</v>
      </c>
      <c r="AC52" s="124"/>
      <c r="AD52" s="124"/>
      <c r="AE52" s="124"/>
    </row>
    <row r="53" spans="1:35" ht="24.6" customHeight="1">
      <c r="A53" s="22"/>
      <c r="B53" s="22"/>
      <c r="C53" s="22"/>
      <c r="D53" s="22"/>
      <c r="E53" s="22"/>
      <c r="F53" s="124">
        <f>(B50*10)*(INT(G49*10)-INT(G49)*10)</f>
        <v>13</v>
      </c>
      <c r="G53" s="124"/>
      <c r="H53" s="124"/>
      <c r="I53" s="124"/>
      <c r="L53" s="22"/>
      <c r="M53" s="22"/>
      <c r="N53" s="22"/>
      <c r="O53" s="22"/>
      <c r="P53" s="22"/>
      <c r="Q53" s="124">
        <f>(M50*10)*(INT(R49*10)-INT(R49)*10)</f>
        <v>36</v>
      </c>
      <c r="R53" s="124"/>
      <c r="S53" s="124"/>
      <c r="T53" s="124"/>
      <c r="W53" s="22"/>
      <c r="X53" s="22"/>
      <c r="Y53" s="22"/>
      <c r="Z53" s="22"/>
      <c r="AA53" s="22"/>
      <c r="AB53" s="124">
        <f>(X50*10)*(INT(AC49*10)-INT(AC49)*10)</f>
        <v>115</v>
      </c>
      <c r="AC53" s="124"/>
      <c r="AD53" s="124"/>
      <c r="AE53" s="124"/>
    </row>
    <row r="54" spans="1:35" ht="24.6" customHeight="1">
      <c r="F54" s="20"/>
      <c r="G54" s="51" t="s">
        <v>18</v>
      </c>
      <c r="H54" s="113">
        <f>(F52-F53)*10</f>
        <v>70</v>
      </c>
      <c r="I54" s="113"/>
      <c r="J54" s="113"/>
      <c r="Q54" s="20"/>
      <c r="R54" s="51" t="s">
        <v>18</v>
      </c>
      <c r="S54" s="113">
        <f>(Q52-Q53)*10</f>
        <v>40</v>
      </c>
      <c r="T54" s="113"/>
      <c r="U54" s="113"/>
      <c r="AB54" s="35"/>
      <c r="AC54" s="51" t="s">
        <v>18</v>
      </c>
      <c r="AD54" s="113">
        <f>(AB52-AB53)*10</f>
        <v>150</v>
      </c>
      <c r="AE54" s="113"/>
      <c r="AF54" s="113"/>
    </row>
    <row r="55" spans="1:35" ht="24.6" customHeight="1">
      <c r="F55" s="20"/>
      <c r="G55" s="37"/>
      <c r="H55" s="116">
        <f>(B50*10)*(INT(G49*100)-INT(G49*10)*10)</f>
        <v>65</v>
      </c>
      <c r="I55" s="116"/>
      <c r="J55" s="116"/>
      <c r="Q55" s="20"/>
      <c r="R55" s="37"/>
      <c r="S55" s="116">
        <f>(M50*10)*(INT(R49*100)-INT(R49*10)*10)</f>
        <v>36</v>
      </c>
      <c r="T55" s="116"/>
      <c r="U55" s="116"/>
      <c r="AB55" s="35"/>
      <c r="AC55" s="37"/>
      <c r="AD55" s="115">
        <f>(X50*10)*(INT(AC49*100)-INT(AC49*10)*10)</f>
        <v>138</v>
      </c>
      <c r="AE55" s="115"/>
      <c r="AF55" s="115"/>
    </row>
    <row r="56" spans="1:35" ht="24.6" customHeight="1">
      <c r="F56" s="20"/>
      <c r="G56" s="37"/>
      <c r="H56" s="50"/>
      <c r="I56" s="113">
        <f>H54-H55</f>
        <v>5</v>
      </c>
      <c r="J56" s="113"/>
      <c r="Q56" s="20"/>
      <c r="R56" s="37"/>
      <c r="S56" s="50"/>
      <c r="T56" s="113">
        <f>S54-S55</f>
        <v>4</v>
      </c>
      <c r="U56" s="113"/>
      <c r="AB56" s="35"/>
      <c r="AC56" s="37"/>
      <c r="AD56" s="37"/>
      <c r="AE56" s="116">
        <f>AD54-AD55</f>
        <v>12</v>
      </c>
      <c r="AF56" s="116"/>
    </row>
    <row r="57" spans="1:35" ht="24.6" customHeight="1">
      <c r="A57" s="9" t="s">
        <v>78</v>
      </c>
      <c r="B57" s="136">
        <f>ROUND(F50/B50,1)</f>
        <v>5.2</v>
      </c>
      <c r="C57" s="136"/>
      <c r="D57" s="136"/>
      <c r="E57" s="45" t="s">
        <v>4</v>
      </c>
      <c r="F57" s="20"/>
      <c r="G57" s="37"/>
      <c r="H57" s="37"/>
      <c r="I57" s="32"/>
      <c r="J57" s="32"/>
      <c r="L57" s="9" t="s">
        <v>78</v>
      </c>
      <c r="M57" s="136">
        <f>ROUND(Q50/M50,1)</f>
        <v>3.2</v>
      </c>
      <c r="N57" s="136"/>
      <c r="O57" s="136"/>
      <c r="P57" s="45" t="s">
        <v>4</v>
      </c>
      <c r="Q57" s="20"/>
      <c r="R57" s="37"/>
      <c r="S57" s="37"/>
      <c r="T57" s="32"/>
      <c r="U57" s="32"/>
      <c r="W57" s="9" t="s">
        <v>78</v>
      </c>
      <c r="X57" s="136">
        <f>ROUND(AB50/X50,1)</f>
        <v>1.6</v>
      </c>
      <c r="Y57" s="136"/>
      <c r="Z57" s="136"/>
      <c r="AA57" s="45" t="s">
        <v>4</v>
      </c>
      <c r="AB57" s="35"/>
      <c r="AC57" s="37"/>
      <c r="AD57" s="37"/>
      <c r="AE57" s="32"/>
      <c r="AF57" s="32"/>
    </row>
    <row r="58" spans="1:35" ht="24.6" customHeight="1">
      <c r="F58" s="20"/>
      <c r="G58" s="77"/>
      <c r="H58" s="73"/>
      <c r="I58" s="73"/>
      <c r="J58" s="73"/>
      <c r="K58" s="71"/>
      <c r="L58" s="71"/>
      <c r="M58" s="71"/>
      <c r="N58" s="71"/>
      <c r="O58" s="71"/>
      <c r="P58" s="71"/>
      <c r="Q58" s="72"/>
      <c r="R58" s="73"/>
      <c r="S58" s="73"/>
      <c r="T58" s="73"/>
      <c r="U58" s="127">
        <v>2</v>
      </c>
      <c r="V58" s="127"/>
      <c r="W58" s="71"/>
      <c r="X58" s="71"/>
      <c r="Y58" s="71"/>
      <c r="Z58" s="71"/>
      <c r="AA58" s="71"/>
      <c r="AB58" s="72"/>
      <c r="AC58" s="73"/>
      <c r="AD58" s="73"/>
      <c r="AE58" s="73"/>
      <c r="AF58" s="73"/>
      <c r="AG58" s="71"/>
      <c r="AH58" s="71"/>
      <c r="AI58" s="71"/>
    </row>
    <row r="59" spans="1:35" ht="24.6" customHeight="1">
      <c r="A59" s="8" t="str">
        <f t="shared" ref="A59:F59" si="6">IF(A26="","",A26)</f>
        <v/>
      </c>
      <c r="B59" s="8" t="str">
        <f t="shared" si="6"/>
        <v/>
      </c>
      <c r="C59" s="8" t="str">
        <f t="shared" si="6"/>
        <v/>
      </c>
      <c r="D59" s="8" t="str">
        <f t="shared" si="6"/>
        <v/>
      </c>
      <c r="E59" s="8" t="str">
        <f t="shared" si="6"/>
        <v/>
      </c>
      <c r="F59" s="8" t="str">
        <f t="shared" si="6"/>
        <v/>
      </c>
      <c r="G59" s="131">
        <f>ROUNDDOWN(F60/B60,3)</f>
        <v>0.79200000000000004</v>
      </c>
      <c r="H59" s="131"/>
      <c r="I59" s="131"/>
      <c r="J59" s="131"/>
      <c r="K59" s="131"/>
      <c r="L59" s="131"/>
      <c r="M59" s="8" t="str">
        <f>IF(M26="","",M26)</f>
        <v/>
      </c>
      <c r="N59" s="8" t="str">
        <f>IF(N26="","",N26)</f>
        <v/>
      </c>
      <c r="O59" s="8" t="str">
        <f>IF(O26="","",O26)</f>
        <v/>
      </c>
      <c r="P59" s="8" t="str">
        <f>IF(P26="","",P26)</f>
        <v/>
      </c>
      <c r="Q59" s="8" t="str">
        <f>IF(Q26="","",Q26)</f>
        <v/>
      </c>
      <c r="R59" s="131">
        <f>ROUNDDOWN(Q60/M60,3)</f>
        <v>0.41899999999999998</v>
      </c>
      <c r="S59" s="131"/>
      <c r="T59" s="131"/>
      <c r="U59" s="131"/>
      <c r="V59" s="131"/>
      <c r="W59" s="131"/>
      <c r="X59" s="8" t="str">
        <f>IF(X26="","",X26)</f>
        <v/>
      </c>
      <c r="Y59" s="8" t="str">
        <f>IF(Y26="","",Y26)</f>
        <v/>
      </c>
      <c r="Z59" s="8" t="str">
        <f>IF(Z26="","",Z26)</f>
        <v/>
      </c>
      <c r="AA59" s="8" t="str">
        <f>IF(AA26="","",AA26)</f>
        <v/>
      </c>
      <c r="AB59" s="8" t="str">
        <f>IF(AB26="","",AB26)</f>
        <v/>
      </c>
      <c r="AC59" s="131">
        <f>ROUNDDOWN(AB60/X60,3)</f>
        <v>0.82099999999999995</v>
      </c>
      <c r="AD59" s="131"/>
      <c r="AE59" s="131"/>
      <c r="AF59" s="131"/>
      <c r="AG59" s="131"/>
      <c r="AH59" s="131"/>
    </row>
    <row r="60" spans="1:35" ht="24.6" customHeight="1">
      <c r="A60" s="8" t="str">
        <f>IF(A27="","",A27)</f>
        <v>⑦</v>
      </c>
      <c r="B60" s="123">
        <f>IF(B27="","",B27)</f>
        <v>5.3</v>
      </c>
      <c r="C60" s="123"/>
      <c r="D60" s="123"/>
      <c r="E60" s="38" t="str">
        <f>IF(E27="","",E27)</f>
        <v>)</v>
      </c>
      <c r="F60" s="122">
        <f>IF(F27="","",F27)</f>
        <v>4.2</v>
      </c>
      <c r="G60" s="122"/>
      <c r="H60" s="122"/>
      <c r="I60" s="122"/>
      <c r="L60" s="8" t="str">
        <f>IF(L27="","",L27)</f>
        <v>⑧</v>
      </c>
      <c r="M60" s="123">
        <f>IF(M27="","",M27)</f>
        <v>8.1</v>
      </c>
      <c r="N60" s="123"/>
      <c r="O60" s="123"/>
      <c r="P60" s="38" t="str">
        <f>IF(P27="","",P27)</f>
        <v>)</v>
      </c>
      <c r="Q60" s="122">
        <f>IF(Q27="","",Q27)</f>
        <v>3.4</v>
      </c>
      <c r="R60" s="122"/>
      <c r="S60" s="122"/>
      <c r="T60" s="122"/>
      <c r="W60" s="8" t="str">
        <f>IF(W27="","",W27)</f>
        <v>⑨</v>
      </c>
      <c r="X60" s="123">
        <f>IF(X27="","",X27)</f>
        <v>7.3</v>
      </c>
      <c r="Y60" s="123"/>
      <c r="Z60" s="123"/>
      <c r="AA60" s="38" t="str">
        <f>IF(AA27="","",AA27)</f>
        <v>)</v>
      </c>
      <c r="AB60" s="133">
        <v>6</v>
      </c>
      <c r="AC60" s="133"/>
      <c r="AD60" s="133"/>
      <c r="AE60" s="133"/>
    </row>
    <row r="61" spans="1:35" ht="24.6" customHeight="1">
      <c r="A61" s="22"/>
      <c r="B61" s="22"/>
      <c r="C61" s="22"/>
      <c r="D61" s="22"/>
      <c r="E61" s="22"/>
      <c r="F61" s="116">
        <f>(B60*10)*(INT(G59*10))</f>
        <v>371</v>
      </c>
      <c r="G61" s="116"/>
      <c r="H61" s="116"/>
      <c r="I61" s="116"/>
      <c r="L61" s="22"/>
      <c r="M61" s="22"/>
      <c r="N61" s="22"/>
      <c r="O61" s="22"/>
      <c r="P61" s="22"/>
      <c r="Q61" s="116">
        <f>(M60*10)*(INT(R59*10))</f>
        <v>324</v>
      </c>
      <c r="R61" s="116"/>
      <c r="S61" s="116"/>
      <c r="T61" s="116"/>
      <c r="W61" s="22"/>
      <c r="X61" s="22"/>
      <c r="Y61" s="22"/>
      <c r="Z61" s="22"/>
      <c r="AA61" s="22"/>
      <c r="AB61" s="116">
        <f>(X60*10)*(INT(AC59*10))</f>
        <v>584</v>
      </c>
      <c r="AC61" s="116"/>
      <c r="AD61" s="116"/>
      <c r="AE61" s="116"/>
    </row>
    <row r="62" spans="1:35" ht="24.6" customHeight="1">
      <c r="A62" s="22"/>
      <c r="B62" s="22"/>
      <c r="C62" s="22"/>
      <c r="D62" s="22"/>
      <c r="E62" s="22"/>
      <c r="F62" s="20"/>
      <c r="G62" s="125">
        <f>(F60*100-F61)*10</f>
        <v>490</v>
      </c>
      <c r="H62" s="125"/>
      <c r="I62" s="125"/>
      <c r="L62" s="22"/>
      <c r="M62" s="22"/>
      <c r="N62" s="22"/>
      <c r="O62" s="22"/>
      <c r="P62" s="22"/>
      <c r="Q62" s="20"/>
      <c r="R62" s="125">
        <f>(Q60*100-Q61)*10</f>
        <v>160</v>
      </c>
      <c r="S62" s="125"/>
      <c r="T62" s="125"/>
      <c r="W62" s="22"/>
      <c r="X62" s="22"/>
      <c r="Y62" s="22"/>
      <c r="Z62" s="22"/>
      <c r="AA62" s="22"/>
      <c r="AB62" s="20"/>
      <c r="AC62" s="125">
        <f>(AB60*100-AB61)*10</f>
        <v>160</v>
      </c>
      <c r="AD62" s="125"/>
      <c r="AE62" s="125"/>
    </row>
    <row r="63" spans="1:35" ht="24.6" customHeight="1">
      <c r="A63" s="22"/>
      <c r="B63" s="22"/>
      <c r="C63" s="22"/>
      <c r="D63" s="22"/>
      <c r="E63" s="22"/>
      <c r="F63" s="20"/>
      <c r="G63" s="118">
        <f>(B60*10)*(INT(G59*100)-INT(G59*10)*10)</f>
        <v>477</v>
      </c>
      <c r="H63" s="118"/>
      <c r="I63" s="118"/>
      <c r="L63" s="22"/>
      <c r="M63" s="22"/>
      <c r="N63" s="22"/>
      <c r="O63" s="22"/>
      <c r="P63" s="22"/>
      <c r="Q63" s="20"/>
      <c r="R63" s="118">
        <f>(M60*10)*(INT(R59*100)-INT(R59*10)*10)</f>
        <v>81</v>
      </c>
      <c r="S63" s="118"/>
      <c r="T63" s="118"/>
      <c r="W63" s="22"/>
      <c r="X63" s="22"/>
      <c r="Y63" s="22"/>
      <c r="Z63" s="22"/>
      <c r="AA63" s="22"/>
      <c r="AB63" s="20"/>
      <c r="AC63" s="118">
        <f>(X60*10)*(INT(AC59*100)-INT(AC59*10)*10)</f>
        <v>146</v>
      </c>
      <c r="AD63" s="118"/>
      <c r="AE63" s="118"/>
    </row>
    <row r="64" spans="1:35" ht="24.6" customHeight="1">
      <c r="A64" s="22"/>
      <c r="B64" s="22"/>
      <c r="C64" s="22"/>
      <c r="D64" s="22"/>
      <c r="E64" s="22"/>
      <c r="F64" s="20"/>
      <c r="G64" s="37"/>
      <c r="H64" s="116">
        <f>(G62-G63)*10</f>
        <v>130</v>
      </c>
      <c r="I64" s="116"/>
      <c r="J64" s="116"/>
      <c r="L64" s="22"/>
      <c r="M64" s="22"/>
      <c r="N64" s="22"/>
      <c r="O64" s="22"/>
      <c r="P64" s="22"/>
      <c r="Q64" s="20"/>
      <c r="R64" s="37"/>
      <c r="S64" s="116">
        <f>(R62-R63)*10</f>
        <v>790</v>
      </c>
      <c r="T64" s="116"/>
      <c r="U64" s="116"/>
      <c r="W64" s="22"/>
      <c r="X64" s="22"/>
      <c r="Y64" s="22"/>
      <c r="Z64" s="22"/>
      <c r="AA64" s="22"/>
      <c r="AB64" s="20"/>
      <c r="AC64" s="37"/>
      <c r="AD64" s="116">
        <f>(AC62-AC63)*10</f>
        <v>140</v>
      </c>
      <c r="AE64" s="116"/>
      <c r="AF64" s="116"/>
    </row>
    <row r="65" spans="1:32" ht="24.6" customHeight="1">
      <c r="A65" s="22"/>
      <c r="B65" s="22"/>
      <c r="C65" s="22"/>
      <c r="D65" s="22"/>
      <c r="E65" s="22"/>
      <c r="F65" s="20"/>
      <c r="G65" s="37"/>
      <c r="H65" s="115">
        <f>(B60*10)*(INT(G59*1000)-INT(G59*100)*10)</f>
        <v>106</v>
      </c>
      <c r="I65" s="115"/>
      <c r="J65" s="115"/>
      <c r="L65" s="22"/>
      <c r="M65" s="22"/>
      <c r="N65" s="22"/>
      <c r="O65" s="22"/>
      <c r="P65" s="22"/>
      <c r="Q65" s="20"/>
      <c r="R65" s="37"/>
      <c r="S65" s="115">
        <f>(M60*10)*(INT(R59*1000)-INT(R59*100)*10)</f>
        <v>729</v>
      </c>
      <c r="T65" s="115"/>
      <c r="U65" s="115"/>
      <c r="W65" s="22"/>
      <c r="X65" s="22"/>
      <c r="Y65" s="22"/>
      <c r="Z65" s="22"/>
      <c r="AA65" s="22"/>
      <c r="AB65" s="20"/>
      <c r="AC65" s="37"/>
      <c r="AD65" s="115">
        <f>(X60*10)*(INT(AC59*1000)-INT(AC59*100)*10)</f>
        <v>73</v>
      </c>
      <c r="AE65" s="115"/>
      <c r="AF65" s="115"/>
    </row>
    <row r="66" spans="1:32" ht="24.6" customHeight="1">
      <c r="A66" s="22"/>
      <c r="B66" s="22"/>
      <c r="C66" s="22"/>
      <c r="D66" s="22"/>
      <c r="E66" s="22"/>
      <c r="F66" s="20"/>
      <c r="G66" s="37"/>
      <c r="I66" s="116">
        <f>H64-H65</f>
        <v>24</v>
      </c>
      <c r="J66" s="116"/>
      <c r="L66" s="22"/>
      <c r="M66" s="22"/>
      <c r="N66" s="22"/>
      <c r="O66" s="22"/>
      <c r="P66" s="22"/>
      <c r="Q66" s="20"/>
      <c r="R66" s="37"/>
      <c r="T66" s="116">
        <f>S64-S65</f>
        <v>61</v>
      </c>
      <c r="U66" s="116"/>
      <c r="W66" s="22"/>
      <c r="X66" s="22"/>
      <c r="Y66" s="22"/>
      <c r="Z66" s="22"/>
      <c r="AA66" s="22"/>
      <c r="AB66" s="20"/>
      <c r="AC66" s="37"/>
      <c r="AE66" s="116">
        <f>AD64-AD65</f>
        <v>67</v>
      </c>
      <c r="AF66" s="116"/>
    </row>
    <row r="67" spans="1:32" ht="24.6" customHeight="1">
      <c r="A67" s="9" t="s">
        <v>78</v>
      </c>
      <c r="B67" s="135">
        <f>ROUND(F60/B60,2)</f>
        <v>0.79</v>
      </c>
      <c r="C67" s="135"/>
      <c r="D67" s="135"/>
      <c r="E67" s="45" t="s">
        <v>4</v>
      </c>
      <c r="F67" s="20"/>
      <c r="G67" s="37"/>
      <c r="I67" s="32"/>
      <c r="J67" s="32"/>
      <c r="L67" s="9" t="s">
        <v>78</v>
      </c>
      <c r="M67" s="135">
        <f>ROUND(Q60/M60,2)</f>
        <v>0.42</v>
      </c>
      <c r="N67" s="135"/>
      <c r="O67" s="135"/>
      <c r="P67" s="45" t="s">
        <v>4</v>
      </c>
      <c r="Q67" s="35"/>
      <c r="R67" s="37"/>
      <c r="S67" s="37"/>
      <c r="T67" s="37"/>
      <c r="W67" s="9" t="s">
        <v>78</v>
      </c>
      <c r="X67" s="135">
        <f>ROUND(AB60/X60,2)</f>
        <v>0.82</v>
      </c>
      <c r="Y67" s="135"/>
      <c r="Z67" s="135"/>
      <c r="AA67" s="45" t="s">
        <v>4</v>
      </c>
      <c r="AB67" s="20"/>
      <c r="AC67" s="37"/>
      <c r="AD67" s="37"/>
      <c r="AE67" s="37"/>
    </row>
  </sheetData>
  <mergeCells count="119">
    <mergeCell ref="B17:D17"/>
    <mergeCell ref="F17:J17"/>
    <mergeCell ref="M17:O17"/>
    <mergeCell ref="Q17:U17"/>
    <mergeCell ref="X17:Z17"/>
    <mergeCell ref="AB17:AF17"/>
    <mergeCell ref="AE1:AF1"/>
    <mergeCell ref="J2:K2"/>
    <mergeCell ref="B7:D7"/>
    <mergeCell ref="F7:J7"/>
    <mergeCell ref="M7:O7"/>
    <mergeCell ref="Q7:U7"/>
    <mergeCell ref="X7:Z7"/>
    <mergeCell ref="AB7:AF7"/>
    <mergeCell ref="A35:AF35"/>
    <mergeCell ref="AE36:AF36"/>
    <mergeCell ref="I38:J38"/>
    <mergeCell ref="T38:U38"/>
    <mergeCell ref="AE38:AF38"/>
    <mergeCell ref="G39:K39"/>
    <mergeCell ref="R39:V39"/>
    <mergeCell ref="AC39:AG39"/>
    <mergeCell ref="B27:D27"/>
    <mergeCell ref="F27:J27"/>
    <mergeCell ref="M27:O27"/>
    <mergeCell ref="Q27:U27"/>
    <mergeCell ref="X27:Z27"/>
    <mergeCell ref="AB27:AF27"/>
    <mergeCell ref="F41:H41"/>
    <mergeCell ref="Q41:S41"/>
    <mergeCell ref="AB41:AD41"/>
    <mergeCell ref="F42:I42"/>
    <mergeCell ref="Q42:T42"/>
    <mergeCell ref="AB42:AE42"/>
    <mergeCell ref="B40:D40"/>
    <mergeCell ref="F40:I40"/>
    <mergeCell ref="M40:O40"/>
    <mergeCell ref="Q40:T40"/>
    <mergeCell ref="X40:Z40"/>
    <mergeCell ref="AB40:AE40"/>
    <mergeCell ref="I45:J45"/>
    <mergeCell ref="T45:U45"/>
    <mergeCell ref="AE45:AF45"/>
    <mergeCell ref="I46:J46"/>
    <mergeCell ref="T46:U46"/>
    <mergeCell ref="AE46:AF46"/>
    <mergeCell ref="F43:I43"/>
    <mergeCell ref="Q43:T43"/>
    <mergeCell ref="AB43:AE43"/>
    <mergeCell ref="I44:J44"/>
    <mergeCell ref="T44:U44"/>
    <mergeCell ref="AE44:AF44"/>
    <mergeCell ref="B50:D50"/>
    <mergeCell ref="F50:I50"/>
    <mergeCell ref="M50:O50"/>
    <mergeCell ref="Q50:T50"/>
    <mergeCell ref="X50:Z50"/>
    <mergeCell ref="AB50:AE50"/>
    <mergeCell ref="B47:D47"/>
    <mergeCell ref="M47:O47"/>
    <mergeCell ref="X47:Z47"/>
    <mergeCell ref="I48:J48"/>
    <mergeCell ref="T48:U48"/>
    <mergeCell ref="AE48:AF48"/>
    <mergeCell ref="F51:H51"/>
    <mergeCell ref="Q51:S51"/>
    <mergeCell ref="AB51:AD51"/>
    <mergeCell ref="F52:I52"/>
    <mergeCell ref="Q52:T52"/>
    <mergeCell ref="AB52:AE52"/>
    <mergeCell ref="G49:K49"/>
    <mergeCell ref="R49:V49"/>
    <mergeCell ref="AC49:AG49"/>
    <mergeCell ref="H55:J55"/>
    <mergeCell ref="S55:U55"/>
    <mergeCell ref="AD55:AF55"/>
    <mergeCell ref="I56:J56"/>
    <mergeCell ref="T56:U56"/>
    <mergeCell ref="AE56:AF56"/>
    <mergeCell ref="F53:I53"/>
    <mergeCell ref="Q53:T53"/>
    <mergeCell ref="AB53:AE53"/>
    <mergeCell ref="H54:J54"/>
    <mergeCell ref="S54:U54"/>
    <mergeCell ref="AD54:AF54"/>
    <mergeCell ref="AC59:AH59"/>
    <mergeCell ref="B60:D60"/>
    <mergeCell ref="F60:I60"/>
    <mergeCell ref="M60:O60"/>
    <mergeCell ref="Q60:T60"/>
    <mergeCell ref="X60:Z60"/>
    <mergeCell ref="AB60:AE60"/>
    <mergeCell ref="B57:D57"/>
    <mergeCell ref="M57:O57"/>
    <mergeCell ref="X57:Z57"/>
    <mergeCell ref="U58:V58"/>
    <mergeCell ref="G59:L59"/>
    <mergeCell ref="R59:W59"/>
    <mergeCell ref="G63:I63"/>
    <mergeCell ref="R63:T63"/>
    <mergeCell ref="AC63:AE63"/>
    <mergeCell ref="H64:J64"/>
    <mergeCell ref="S64:U64"/>
    <mergeCell ref="AD64:AF64"/>
    <mergeCell ref="F61:I61"/>
    <mergeCell ref="Q61:T61"/>
    <mergeCell ref="AB61:AE61"/>
    <mergeCell ref="G62:I62"/>
    <mergeCell ref="R62:T62"/>
    <mergeCell ref="AC62:AE62"/>
    <mergeCell ref="B67:D67"/>
    <mergeCell ref="M67:O67"/>
    <mergeCell ref="X67:Z67"/>
    <mergeCell ref="H65:J65"/>
    <mergeCell ref="S65:U65"/>
    <mergeCell ref="AD65:AF65"/>
    <mergeCell ref="I66:J66"/>
    <mergeCell ref="T66:U66"/>
    <mergeCell ref="AE66:AF66"/>
  </mergeCells>
  <phoneticPr fontId="1"/>
  <pageMargins left="0.98425196850393704" right="0.59055118110236227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BL121"/>
  <sheetViews>
    <sheetView workbookViewId="0">
      <selection activeCell="AT11" sqref="AT11"/>
    </sheetView>
  </sheetViews>
  <sheetFormatPr defaultRowHeight="24.95" customHeight="1"/>
  <cols>
    <col min="1" max="44" width="1.69921875" customWidth="1"/>
    <col min="46" max="46" width="8.796875" style="7" customWidth="1"/>
  </cols>
  <sheetData>
    <row r="1" spans="1:64" ht="24.95" customHeight="1">
      <c r="D1" s="3" t="s">
        <v>75</v>
      </c>
      <c r="AG1" s="2" t="s">
        <v>37</v>
      </c>
      <c r="AH1" s="2"/>
      <c r="AI1" s="112">
        <v>1</v>
      </c>
      <c r="AJ1" s="112"/>
      <c r="AK1" s="62"/>
      <c r="AL1" s="62"/>
      <c r="AM1" s="62"/>
      <c r="AN1" s="62"/>
      <c r="AO1" s="62"/>
      <c r="AP1" s="62"/>
      <c r="AQ1" s="62"/>
    </row>
    <row r="2" spans="1:64" ht="24.95" customHeight="1">
      <c r="I2" t="s">
        <v>96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64" ht="22.5" customHeight="1">
      <c r="O3" s="7"/>
      <c r="P3" s="7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64" ht="22.5" customHeight="1">
      <c r="A4" s="62" t="s">
        <v>23</v>
      </c>
      <c r="B4" s="144">
        <v>1</v>
      </c>
      <c r="C4" s="145"/>
      <c r="D4" s="40" t="s">
        <v>38</v>
      </c>
      <c r="E4" s="55"/>
      <c r="F4" s="42"/>
      <c r="G4" s="33"/>
      <c r="H4" s="42"/>
      <c r="I4" s="42"/>
      <c r="J4" s="42"/>
      <c r="K4" s="42"/>
      <c r="L4" s="42"/>
      <c r="M4" s="42"/>
      <c r="N4" s="42"/>
      <c r="O4" s="140">
        <f ca="1">INT(RAND()*(9-2)+2)*10</f>
        <v>30</v>
      </c>
      <c r="P4" s="140"/>
      <c r="Q4" s="42" t="s">
        <v>27</v>
      </c>
      <c r="R4" s="42"/>
      <c r="S4" s="42"/>
      <c r="T4" s="42"/>
      <c r="U4" s="42"/>
      <c r="V4" s="42"/>
      <c r="W4" s="42"/>
      <c r="X4" s="42"/>
      <c r="Y4" s="42"/>
      <c r="Z4" s="146">
        <f ca="1">INT(RAND()*(5-2)+2)/10</f>
        <v>0.3</v>
      </c>
      <c r="AA4" s="146"/>
      <c r="AB4" s="146"/>
      <c r="AC4" s="42" t="s">
        <v>28</v>
      </c>
      <c r="AD4" s="42"/>
      <c r="AE4" s="42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2"/>
      <c r="AU4" s="52"/>
    </row>
    <row r="5" spans="1:64" ht="22.5" customHeight="1">
      <c r="D5" s="53"/>
      <c r="E5" s="42" t="s">
        <v>46</v>
      </c>
      <c r="F5" s="53"/>
      <c r="G5" s="42"/>
      <c r="H5" s="42"/>
      <c r="I5" s="42"/>
      <c r="J5" s="17"/>
      <c r="K5" s="17"/>
      <c r="L5" s="17"/>
      <c r="M5" s="42"/>
      <c r="N5" s="17"/>
      <c r="O5" s="17"/>
      <c r="P5" s="17"/>
      <c r="Q5" s="33"/>
      <c r="R5" s="33"/>
      <c r="S5" s="33"/>
      <c r="T5" s="33"/>
      <c r="U5" s="33"/>
      <c r="V5" s="42"/>
      <c r="W5" s="17"/>
      <c r="X5" s="56"/>
      <c r="Y5" s="56"/>
      <c r="Z5" s="56"/>
      <c r="AA5" s="56"/>
      <c r="AB5" s="56"/>
      <c r="AC5" s="56"/>
      <c r="AD5" s="56"/>
      <c r="AE5" s="56"/>
      <c r="AF5" s="56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3"/>
      <c r="AS5" s="53"/>
      <c r="AT5" s="53"/>
      <c r="AU5" s="53"/>
    </row>
    <row r="6" spans="1:64" ht="24.75" customHeight="1"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</row>
    <row r="7" spans="1:64" s="7" customFormat="1" ht="24.95" customHeight="1">
      <c r="A7" s="60" t="s">
        <v>19</v>
      </c>
      <c r="B7" s="139" t="s">
        <v>33</v>
      </c>
      <c r="C7" s="139"/>
      <c r="D7" s="139"/>
      <c r="E7" s="139"/>
      <c r="F7" s="139"/>
      <c r="G7" s="139"/>
      <c r="H7" s="139"/>
      <c r="I7" s="60"/>
      <c r="J7" s="61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 s="7" customFormat="1" ht="24.95" customHeight="1">
      <c r="A8" s="60"/>
      <c r="B8" s="60"/>
      <c r="C8" s="60"/>
      <c r="D8" s="60"/>
      <c r="E8" s="60"/>
      <c r="F8" s="60"/>
      <c r="G8" s="60"/>
      <c r="H8" s="60"/>
      <c r="I8" s="60"/>
      <c r="J8" s="61"/>
      <c r="AS8" s="7" t="s">
        <v>24</v>
      </c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s="7" customFormat="1" ht="24.95" customHeight="1">
      <c r="A9" s="60"/>
      <c r="B9" s="60"/>
      <c r="C9" s="60"/>
      <c r="D9" s="60"/>
      <c r="E9" s="60"/>
      <c r="F9" s="60"/>
      <c r="G9" s="60"/>
      <c r="H9" s="60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 s="7" customFormat="1" ht="24.95" customHeight="1">
      <c r="A10" s="60"/>
      <c r="B10" s="60"/>
      <c r="C10" s="60"/>
      <c r="D10" s="60"/>
      <c r="E10" s="60"/>
      <c r="F10" s="60"/>
      <c r="G10" s="60"/>
      <c r="H10" s="60"/>
      <c r="I10" s="60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 s="7" customFormat="1" ht="24.75" customHeight="1"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s="7" customFormat="1" ht="24.95" customHeight="1">
      <c r="A12" s="60"/>
      <c r="B12" s="139" t="s">
        <v>34</v>
      </c>
      <c r="C12" s="139"/>
      <c r="D12" s="139"/>
      <c r="E12" s="139"/>
      <c r="F12" s="139"/>
      <c r="G12" s="139"/>
      <c r="H12" s="139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43"/>
      <c r="AC12" s="43" t="s">
        <v>29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 t="s">
        <v>30</v>
      </c>
      <c r="AN12" s="43"/>
      <c r="AO12" s="43"/>
      <c r="AP12" s="43"/>
      <c r="AQ12" s="43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 s="7" customFormat="1" ht="24.95" customHeight="1">
      <c r="A13" s="60"/>
      <c r="B13" s="60"/>
      <c r="C13" s="60"/>
      <c r="D13" s="60"/>
      <c r="E13" s="60"/>
      <c r="F13" s="60"/>
      <c r="G13" s="60"/>
      <c r="H13" s="60"/>
      <c r="I13" s="60"/>
      <c r="J13" s="61"/>
      <c r="K13" s="61"/>
      <c r="L13" s="57" t="s">
        <v>45</v>
      </c>
      <c r="M13" s="57"/>
      <c r="N13" s="57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57" t="s">
        <v>45</v>
      </c>
      <c r="AK13" s="57"/>
      <c r="AL13" s="57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 ht="22.5" customHeight="1">
      <c r="A14" s="62" t="s">
        <v>18</v>
      </c>
      <c r="B14" s="144">
        <v>2</v>
      </c>
      <c r="C14" s="145"/>
      <c r="D14" s="40" t="s">
        <v>41</v>
      </c>
      <c r="E14" s="55"/>
      <c r="F14" s="42"/>
      <c r="G14" s="33"/>
      <c r="H14" s="140">
        <f ca="1">INT(RAND()*(5-1)+1)*2/10+2</f>
        <v>2.4</v>
      </c>
      <c r="I14" s="140"/>
      <c r="J14" s="140"/>
      <c r="K14" s="42" t="s">
        <v>42</v>
      </c>
      <c r="L14" s="57"/>
      <c r="M14" s="57"/>
      <c r="N14" s="57"/>
      <c r="O14" s="42"/>
      <c r="R14" s="42"/>
      <c r="S14" s="146">
        <f ca="1">H14*(INT(RAND()*(4-1)+1)+0.25)</f>
        <v>3</v>
      </c>
      <c r="T14" s="146"/>
      <c r="U14" s="146"/>
      <c r="V14" s="42" t="s">
        <v>43</v>
      </c>
      <c r="W14" s="42"/>
      <c r="X14" s="42"/>
      <c r="Y14" s="42"/>
      <c r="AC14" s="42"/>
      <c r="AD14" s="42"/>
      <c r="AE14" s="42"/>
      <c r="AF14" s="40"/>
      <c r="AG14" s="53"/>
      <c r="AH14" s="53"/>
      <c r="AI14" s="53"/>
      <c r="AJ14" s="57"/>
      <c r="AK14" s="57"/>
      <c r="AL14" s="57"/>
      <c r="AM14" s="63"/>
      <c r="AN14" s="61"/>
      <c r="AO14" s="61"/>
      <c r="AP14" s="61"/>
      <c r="AQ14" s="61"/>
      <c r="AR14" s="61"/>
      <c r="AS14" s="7"/>
      <c r="AT14" s="59"/>
      <c r="AU14" s="59"/>
    </row>
    <row r="15" spans="1:64" ht="22.5" customHeight="1">
      <c r="D15" s="40" t="s">
        <v>44</v>
      </c>
      <c r="E15" s="42"/>
      <c r="F15" s="53"/>
      <c r="G15" s="42"/>
      <c r="H15" s="42"/>
      <c r="I15" s="42"/>
      <c r="J15" s="17"/>
      <c r="K15" s="17"/>
      <c r="L15" s="17"/>
      <c r="M15" s="42"/>
      <c r="N15" s="17"/>
      <c r="O15" s="17"/>
      <c r="P15" s="17"/>
      <c r="Q15" s="33"/>
      <c r="R15" s="33"/>
      <c r="S15" s="33"/>
      <c r="T15" s="33"/>
      <c r="U15" s="33"/>
      <c r="V15" s="42"/>
      <c r="W15" s="17"/>
      <c r="X15" s="56"/>
      <c r="Y15" s="108" t="s">
        <v>87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</row>
    <row r="16" spans="1:64" s="7" customFormat="1" ht="24.95" customHeight="1">
      <c r="A16" s="60" t="s">
        <v>18</v>
      </c>
      <c r="B16" s="139" t="s">
        <v>33</v>
      </c>
      <c r="C16" s="139"/>
      <c r="D16" s="139"/>
      <c r="E16" s="139"/>
      <c r="F16" s="139"/>
      <c r="G16" s="139"/>
      <c r="H16" s="139"/>
      <c r="I16" s="60"/>
      <c r="J16" s="61"/>
      <c r="AC16" s="7" t="s">
        <v>36</v>
      </c>
      <c r="AL16" s="7" t="s">
        <v>45</v>
      </c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s="7" customFormat="1" ht="24.95" customHeight="1">
      <c r="A17" s="60"/>
      <c r="B17" s="58"/>
      <c r="C17" s="58"/>
      <c r="D17" s="58"/>
      <c r="E17" s="58"/>
      <c r="F17" s="58"/>
      <c r="G17" s="58"/>
      <c r="H17" s="58"/>
      <c r="I17" s="60"/>
      <c r="J17" s="61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s="7" customFormat="1" ht="24.95" customHeight="1">
      <c r="A18" s="60"/>
      <c r="B18" s="60"/>
      <c r="C18" s="60"/>
      <c r="D18" s="60"/>
      <c r="E18" s="60"/>
      <c r="F18" s="60"/>
      <c r="G18" s="60"/>
      <c r="H18" s="60"/>
      <c r="I18" s="60"/>
      <c r="J18" s="61"/>
      <c r="AS18" s="7" t="s">
        <v>19</v>
      </c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s="7" customFormat="1" ht="24.95" customHeight="1">
      <c r="A19" s="60"/>
      <c r="B19" s="60"/>
      <c r="C19" s="60"/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s="7" customFormat="1" ht="24.75" customHeight="1"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s="7" customFormat="1" ht="24.75" customHeight="1"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 s="7" customFormat="1" ht="24.95" customHeight="1">
      <c r="A22" s="60"/>
      <c r="B22" s="139" t="s">
        <v>34</v>
      </c>
      <c r="C22" s="139"/>
      <c r="D22" s="139"/>
      <c r="E22" s="139"/>
      <c r="F22" s="139"/>
      <c r="G22" s="139"/>
      <c r="H22" s="139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s="7" customFormat="1" ht="24.95" customHeight="1">
      <c r="A23" s="60"/>
      <c r="B23" s="58"/>
      <c r="C23" s="58"/>
      <c r="D23" s="58"/>
      <c r="E23" s="58"/>
      <c r="F23" s="58"/>
      <c r="G23" s="58"/>
      <c r="H23" s="58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s="7" customFormat="1" ht="24.95" customHeight="1">
      <c r="A24" s="60"/>
      <c r="B24" s="60"/>
      <c r="C24" s="60"/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43" t="s">
        <v>29</v>
      </c>
      <c r="S24" s="43"/>
      <c r="T24" s="140" t="s">
        <v>18</v>
      </c>
      <c r="U24" s="140"/>
      <c r="V24" s="140"/>
      <c r="W24" s="43"/>
      <c r="X24" s="43"/>
      <c r="Y24" s="43"/>
      <c r="Z24" s="43"/>
      <c r="AA24" s="43"/>
      <c r="AB24" s="43" t="s">
        <v>30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</row>
    <row r="25" spans="1:64" ht="22.5" customHeight="1">
      <c r="A25" s="62" t="s">
        <v>18</v>
      </c>
      <c r="B25" s="144">
        <v>3</v>
      </c>
      <c r="C25" s="145"/>
      <c r="D25" s="40"/>
      <c r="E25" s="140">
        <f ca="1">INT(RAND()*(5-1)+1)*2/10</f>
        <v>0.8</v>
      </c>
      <c r="F25" s="140"/>
      <c r="G25" s="140"/>
      <c r="H25" s="42" t="s">
        <v>47</v>
      </c>
      <c r="I25" s="42"/>
      <c r="J25" s="42"/>
      <c r="K25" s="146">
        <f ca="1">E25*1250</f>
        <v>1000</v>
      </c>
      <c r="L25" s="146"/>
      <c r="M25" s="146"/>
      <c r="N25" s="42" t="s">
        <v>74</v>
      </c>
      <c r="O25" s="57"/>
      <c r="P25" s="57"/>
      <c r="Q25" s="42"/>
      <c r="R25" s="42"/>
      <c r="S25" s="42"/>
      <c r="T25" s="42"/>
      <c r="U25" s="42"/>
      <c r="V25" s="42"/>
      <c r="W25" s="42"/>
      <c r="X25" s="42"/>
      <c r="Y25" s="42"/>
      <c r="AC25" s="42"/>
      <c r="AD25" s="42"/>
      <c r="AE25" s="57"/>
      <c r="AF25" s="57"/>
      <c r="AG25" s="57"/>
      <c r="AH25" s="40"/>
      <c r="AI25" s="53"/>
      <c r="AJ25" s="53"/>
      <c r="AK25" s="53"/>
      <c r="AL25" s="40"/>
      <c r="AM25" s="53"/>
      <c r="AN25" s="53"/>
      <c r="AO25" s="53"/>
      <c r="AP25" s="53"/>
      <c r="AQ25" s="53"/>
      <c r="AR25" s="53"/>
    </row>
    <row r="26" spans="1:64" ht="22.5" customHeight="1">
      <c r="D26" s="40" t="s">
        <v>49</v>
      </c>
      <c r="E26" s="42"/>
      <c r="F26" s="53"/>
      <c r="G26" s="42"/>
      <c r="H26" s="42"/>
      <c r="I26" s="42"/>
      <c r="J26" s="17"/>
      <c r="K26" s="17"/>
      <c r="L26" s="17"/>
      <c r="M26" s="108" t="s">
        <v>87</v>
      </c>
      <c r="N26" s="17"/>
      <c r="O26" s="17"/>
      <c r="P26" s="17"/>
      <c r="Q26" s="33"/>
      <c r="R26" s="33"/>
      <c r="S26" s="33"/>
      <c r="T26" s="33"/>
      <c r="U26" s="33"/>
      <c r="V26" s="42"/>
      <c r="W26" s="17"/>
      <c r="X26" s="56"/>
      <c r="Y26" s="56"/>
      <c r="Z26" s="56"/>
      <c r="AA26" s="56"/>
      <c r="AB26" s="56"/>
      <c r="AC26" s="56"/>
      <c r="AD26" s="56"/>
      <c r="AE26" s="56"/>
      <c r="AF26" s="56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3"/>
      <c r="AS26" s="53"/>
      <c r="AT26" s="53"/>
      <c r="AU26" s="53"/>
    </row>
    <row r="27" spans="1:64" ht="24.75" customHeight="1"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</row>
    <row r="28" spans="1:64" s="7" customFormat="1" ht="24.95" customHeight="1">
      <c r="A28" s="60" t="s">
        <v>18</v>
      </c>
      <c r="B28" s="139" t="s">
        <v>33</v>
      </c>
      <c r="C28" s="139"/>
      <c r="D28" s="139"/>
      <c r="E28" s="139"/>
      <c r="F28" s="139"/>
      <c r="G28" s="139"/>
      <c r="H28" s="139"/>
      <c r="I28" s="60"/>
      <c r="J28" s="61"/>
      <c r="AC28" s="7" t="s">
        <v>36</v>
      </c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 s="7" customFormat="1" ht="24.95" customHeight="1">
      <c r="A29" s="60"/>
      <c r="B29" s="60"/>
      <c r="C29" s="60"/>
      <c r="D29" s="60"/>
      <c r="E29" s="60"/>
      <c r="F29" s="60"/>
      <c r="G29" s="60"/>
      <c r="H29" s="60"/>
      <c r="I29" s="60"/>
      <c r="J29" s="61"/>
      <c r="AS29" s="7" t="s">
        <v>19</v>
      </c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 s="7" customFormat="1" ht="24.95" customHeight="1">
      <c r="A30" s="60"/>
      <c r="B30" s="60"/>
      <c r="C30" s="60"/>
      <c r="D30" s="60"/>
      <c r="E30" s="60"/>
      <c r="F30" s="60"/>
      <c r="G30" s="60"/>
      <c r="H30" s="60"/>
      <c r="I30" s="6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s="7" customFormat="1" ht="24.75" customHeight="1"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s="7" customFormat="1" ht="24.95" customHeight="1">
      <c r="A32" s="60"/>
      <c r="B32" s="139" t="s">
        <v>34</v>
      </c>
      <c r="C32" s="139"/>
      <c r="D32" s="139"/>
      <c r="E32" s="139"/>
      <c r="F32" s="139"/>
      <c r="G32" s="139"/>
      <c r="H32" s="139"/>
      <c r="I32" s="6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43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 s="7" customFormat="1" ht="24.95" customHeight="1">
      <c r="A33" s="60"/>
      <c r="B33" s="58"/>
      <c r="C33" s="58"/>
      <c r="D33" s="58"/>
      <c r="E33" s="58"/>
      <c r="F33" s="58"/>
      <c r="G33" s="58"/>
      <c r="H33" s="58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s="7" customFormat="1" ht="24.95" customHeight="1">
      <c r="A34" s="60"/>
      <c r="B34" s="58"/>
      <c r="C34" s="58"/>
      <c r="D34" s="58"/>
      <c r="E34" s="58"/>
      <c r="F34" s="58"/>
      <c r="G34" s="58"/>
      <c r="H34" s="58"/>
      <c r="I34" s="60"/>
      <c r="J34" s="61"/>
      <c r="K34" s="61"/>
      <c r="L34" s="61"/>
      <c r="M34" s="61"/>
      <c r="N34" s="61"/>
      <c r="O34" s="61"/>
      <c r="P34" s="61"/>
      <c r="Q34" s="61"/>
      <c r="R34" s="43" t="s">
        <v>29</v>
      </c>
      <c r="S34" s="43"/>
      <c r="T34" s="43"/>
      <c r="U34" s="43"/>
      <c r="V34" s="43"/>
      <c r="W34" s="43"/>
      <c r="X34" s="43"/>
      <c r="Y34" s="43"/>
      <c r="Z34" s="43"/>
      <c r="AA34" s="43"/>
      <c r="AB34" s="43" t="s">
        <v>30</v>
      </c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ht="24.95" customHeight="1">
      <c r="D35" s="3" t="str">
        <f>IF(D1="","",D1)</f>
        <v>小数のわり算⑪</v>
      </c>
      <c r="AG35" s="2" t="str">
        <f>IF(AG1="","",AG1)</f>
        <v>№</v>
      </c>
      <c r="AH35" s="2"/>
      <c r="AI35" s="112">
        <f>IF(AI1="","",AI1)</f>
        <v>1</v>
      </c>
      <c r="AJ35" s="112"/>
      <c r="AK35" s="62"/>
      <c r="AL35" s="62"/>
      <c r="AM35" s="62"/>
      <c r="AN35" s="62"/>
      <c r="AO35" s="62"/>
      <c r="AP35" s="62"/>
      <c r="AQ35" s="62"/>
    </row>
    <row r="36" spans="1:64" ht="24.95" customHeight="1">
      <c r="E36" s="5" t="s">
        <v>1</v>
      </c>
      <c r="F36" s="1"/>
      <c r="G36" s="1"/>
      <c r="K36" s="7"/>
      <c r="L36" s="7"/>
      <c r="Q36" s="4" t="str">
        <f>IF(Q2="","",Q2)</f>
        <v>名前</v>
      </c>
      <c r="R36" s="2"/>
      <c r="S36" s="2"/>
      <c r="T36" s="2"/>
      <c r="U36" s="2" t="str">
        <f>IF(U2="","",U2)</f>
        <v/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64" ht="8.25" customHeight="1">
      <c r="E37" s="5"/>
      <c r="F37" s="1"/>
      <c r="G37" s="1"/>
      <c r="K37" s="7"/>
      <c r="L37" s="7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64" ht="22.5" customHeight="1">
      <c r="A38" s="62" t="s">
        <v>18</v>
      </c>
      <c r="B38" s="144">
        <v>1</v>
      </c>
      <c r="C38" s="145"/>
      <c r="D38" s="40" t="s">
        <v>39</v>
      </c>
      <c r="E38" s="55"/>
      <c r="F38" s="42"/>
      <c r="G38" s="33"/>
      <c r="H38" s="42"/>
      <c r="I38" s="42"/>
      <c r="J38" s="42"/>
      <c r="K38" s="42"/>
      <c r="L38" s="42"/>
      <c r="M38" s="42"/>
      <c r="N38" s="42"/>
      <c r="O38" s="140">
        <f ca="1">O4</f>
        <v>30</v>
      </c>
      <c r="P38" s="140"/>
      <c r="Q38" s="42" t="s">
        <v>27</v>
      </c>
      <c r="R38" s="42"/>
      <c r="S38" s="42"/>
      <c r="T38" s="42"/>
      <c r="U38" s="42"/>
      <c r="V38" s="42"/>
      <c r="W38" s="42"/>
      <c r="X38" s="42"/>
      <c r="Y38" s="42"/>
      <c r="Z38" s="146">
        <f ca="1">Z4</f>
        <v>0.3</v>
      </c>
      <c r="AA38" s="146"/>
      <c r="AB38" s="146"/>
      <c r="AC38" s="42" t="s">
        <v>28</v>
      </c>
      <c r="AD38" s="42"/>
      <c r="AE38" s="42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2"/>
      <c r="AU38" s="52"/>
    </row>
    <row r="39" spans="1:64" ht="22.5" customHeight="1">
      <c r="D39" s="53"/>
      <c r="E39" s="42" t="s">
        <v>35</v>
      </c>
      <c r="F39" s="53"/>
      <c r="G39" s="42"/>
      <c r="H39" s="42"/>
      <c r="I39" s="42"/>
      <c r="J39" s="17"/>
      <c r="K39" s="17"/>
      <c r="L39" s="17"/>
      <c r="M39" s="42"/>
      <c r="N39" s="17"/>
      <c r="O39" s="17"/>
      <c r="P39" s="17"/>
      <c r="Q39" s="33"/>
      <c r="R39" s="33"/>
      <c r="S39" s="33"/>
      <c r="T39" s="33"/>
      <c r="U39" s="33"/>
      <c r="V39" s="42"/>
      <c r="W39" s="17"/>
      <c r="X39" s="56"/>
      <c r="Y39" s="56"/>
      <c r="Z39" s="56"/>
      <c r="AA39" s="56"/>
      <c r="AB39" s="56"/>
      <c r="AC39" s="56"/>
      <c r="AD39" s="56"/>
      <c r="AE39" s="56"/>
      <c r="AF39" s="56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3"/>
      <c r="AS39" s="53"/>
      <c r="AT39" s="53"/>
      <c r="AU39" s="53"/>
    </row>
    <row r="40" spans="1:64" s="80" customFormat="1" ht="18.600000000000001" customHeight="1">
      <c r="A40" s="78"/>
      <c r="B40" s="139" t="s">
        <v>33</v>
      </c>
      <c r="C40" s="139"/>
      <c r="D40" s="139"/>
      <c r="E40" s="139"/>
      <c r="F40" s="139"/>
      <c r="G40" s="139"/>
      <c r="H40" s="139"/>
      <c r="N40" s="81"/>
      <c r="O40" s="82" t="s">
        <v>25</v>
      </c>
      <c r="P40" s="81"/>
      <c r="Q40" s="137">
        <f ca="1">K47</f>
        <v>0.3</v>
      </c>
      <c r="R40" s="137"/>
      <c r="S40" s="137"/>
      <c r="T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</row>
    <row r="41" spans="1:64" s="80" customFormat="1" ht="20.25" customHeight="1">
      <c r="A41" s="79"/>
      <c r="B41" s="141">
        <v>0</v>
      </c>
      <c r="C41" s="141"/>
      <c r="D41" s="85"/>
      <c r="E41" s="85"/>
      <c r="F41" s="142" t="s">
        <v>83</v>
      </c>
      <c r="G41" s="137"/>
      <c r="H41" s="137"/>
      <c r="I41" s="81"/>
      <c r="J41" s="81"/>
      <c r="K41" s="142" t="s">
        <v>82</v>
      </c>
      <c r="L41" s="142"/>
      <c r="M41" s="100"/>
      <c r="N41" s="100"/>
      <c r="O41" s="81"/>
      <c r="P41" s="81"/>
      <c r="Q41" s="81"/>
      <c r="R41" s="81"/>
      <c r="S41" s="81"/>
      <c r="T41" s="85"/>
      <c r="U41" s="85"/>
      <c r="V41" s="151" t="s">
        <v>18</v>
      </c>
      <c r="W41" s="137"/>
      <c r="X41" s="85"/>
      <c r="Y41" s="81"/>
      <c r="Z41" s="81"/>
      <c r="AA41" s="142">
        <f ca="1">O38</f>
        <v>30</v>
      </c>
      <c r="AB41" s="137"/>
      <c r="AC41" s="81"/>
      <c r="AD41" s="86" t="s">
        <v>80</v>
      </c>
      <c r="AE41" s="87" t="s">
        <v>5</v>
      </c>
      <c r="AF41" s="86"/>
      <c r="AG41" s="86" t="s">
        <v>30</v>
      </c>
    </row>
    <row r="42" spans="1:64" s="80" customFormat="1" ht="6.75" customHeight="1" thickBot="1">
      <c r="A42" s="88" t="s">
        <v>18</v>
      </c>
      <c r="B42" s="89"/>
      <c r="C42" s="90"/>
      <c r="D42" s="91"/>
      <c r="E42" s="91"/>
      <c r="F42" s="91"/>
      <c r="G42" s="91"/>
      <c r="H42" s="93"/>
      <c r="I42" s="91"/>
      <c r="J42" s="91"/>
      <c r="K42" s="92"/>
      <c r="L42" s="91"/>
      <c r="M42" s="91"/>
      <c r="N42" s="91"/>
      <c r="O42" s="91"/>
      <c r="P42" s="91"/>
      <c r="Q42" s="93"/>
      <c r="R42" s="91"/>
      <c r="S42" s="94"/>
      <c r="T42" s="94"/>
      <c r="U42" s="94"/>
      <c r="V42" s="95"/>
      <c r="W42" s="95"/>
      <c r="X42" s="91"/>
      <c r="Y42" s="91"/>
      <c r="Z42" s="91"/>
      <c r="AA42" s="92"/>
      <c r="AB42" s="91"/>
      <c r="AC42" s="91"/>
      <c r="AD42" s="91"/>
      <c r="AE42" s="91"/>
      <c r="AF42" s="91"/>
      <c r="AG42" s="85"/>
      <c r="AH42" s="81"/>
      <c r="AI42" s="81"/>
      <c r="AJ42" s="81"/>
      <c r="AK42" s="81"/>
      <c r="AL42" s="81"/>
      <c r="AM42" s="81"/>
    </row>
    <row r="43" spans="1:64" s="80" customFormat="1" ht="6.75" customHeight="1" thickTop="1">
      <c r="A43" s="88"/>
      <c r="B43" s="96"/>
      <c r="C43" s="97"/>
      <c r="D43" s="98"/>
      <c r="E43" s="98"/>
      <c r="F43" s="98"/>
      <c r="G43" s="98"/>
      <c r="H43" s="100"/>
      <c r="I43" s="98"/>
      <c r="J43" s="98"/>
      <c r="K43" s="99"/>
      <c r="L43" s="98"/>
      <c r="M43" s="85"/>
      <c r="N43" s="98"/>
      <c r="O43" s="98"/>
      <c r="P43" s="98"/>
      <c r="Q43" s="101"/>
      <c r="R43" s="98"/>
      <c r="S43" s="102"/>
      <c r="T43" s="102"/>
      <c r="U43" s="102"/>
      <c r="V43" s="97"/>
      <c r="W43" s="97"/>
      <c r="X43" s="85"/>
      <c r="Y43" s="98"/>
      <c r="Z43" s="98"/>
      <c r="AA43" s="99"/>
      <c r="AB43" s="98"/>
      <c r="AC43" s="85"/>
      <c r="AD43" s="98"/>
      <c r="AE43" s="98"/>
      <c r="AF43" s="98"/>
      <c r="AG43" s="85"/>
      <c r="AH43" s="81"/>
      <c r="AI43" s="81"/>
      <c r="AJ43" s="81"/>
      <c r="AK43" s="81"/>
    </row>
    <row r="44" spans="1:64" s="80" customFormat="1" ht="7.5" customHeight="1">
      <c r="A44" s="79"/>
      <c r="B44" s="149" t="s">
        <v>18</v>
      </c>
      <c r="C44" s="150"/>
      <c r="D44" s="85"/>
      <c r="E44" s="85"/>
      <c r="F44" s="85"/>
      <c r="G44" s="81"/>
      <c r="H44" s="81"/>
      <c r="I44" s="81"/>
      <c r="J44" s="81"/>
      <c r="K44" s="81"/>
      <c r="L44" s="151" t="s">
        <v>18</v>
      </c>
      <c r="M44" s="137"/>
      <c r="N44" s="81"/>
      <c r="O44" s="81"/>
      <c r="P44" s="81"/>
      <c r="Q44" s="81"/>
      <c r="R44" s="81"/>
      <c r="S44" s="81"/>
      <c r="T44" s="85"/>
      <c r="U44" s="85"/>
      <c r="V44" s="151" t="s">
        <v>18</v>
      </c>
      <c r="W44" s="137"/>
      <c r="X44" s="85"/>
      <c r="Y44" s="81"/>
      <c r="Z44" s="81"/>
      <c r="AA44" s="81"/>
      <c r="AB44" s="81"/>
      <c r="AC44" s="81"/>
      <c r="AD44" s="81"/>
      <c r="AE44" s="81"/>
      <c r="AF44" s="137"/>
      <c r="AG44" s="137"/>
      <c r="AH44" s="86"/>
      <c r="AI44" s="86"/>
      <c r="AJ44" s="86"/>
      <c r="AK44" s="81"/>
    </row>
    <row r="45" spans="1:64" s="80" customFormat="1" ht="6.75" customHeight="1" thickBot="1">
      <c r="A45" s="88" t="s">
        <v>18</v>
      </c>
      <c r="B45" s="89"/>
      <c r="C45" s="90"/>
      <c r="D45" s="91"/>
      <c r="E45" s="91"/>
      <c r="F45" s="91"/>
      <c r="G45" s="91"/>
      <c r="H45" s="93"/>
      <c r="I45" s="91"/>
      <c r="J45" s="91"/>
      <c r="K45" s="92"/>
      <c r="L45" s="91"/>
      <c r="M45" s="91"/>
      <c r="N45" s="91"/>
      <c r="O45" s="91"/>
      <c r="P45" s="91"/>
      <c r="Q45" s="93"/>
      <c r="R45" s="91"/>
      <c r="S45" s="94"/>
      <c r="T45" s="94"/>
      <c r="U45" s="94"/>
      <c r="V45" s="95"/>
      <c r="W45" s="95"/>
      <c r="X45" s="91"/>
      <c r="Y45" s="91"/>
      <c r="Z45" s="91"/>
      <c r="AA45" s="92"/>
      <c r="AB45" s="91"/>
      <c r="AC45" s="91"/>
      <c r="AD45" s="91"/>
      <c r="AE45" s="91"/>
      <c r="AF45" s="91"/>
      <c r="AG45" s="85"/>
      <c r="AH45" s="81"/>
      <c r="AI45" s="81"/>
      <c r="AJ45" s="81"/>
      <c r="AK45" s="81"/>
      <c r="AL45" s="81"/>
    </row>
    <row r="46" spans="1:64" s="80" customFormat="1" ht="6.75" customHeight="1" thickTop="1">
      <c r="A46" s="88"/>
      <c r="B46" s="96"/>
      <c r="C46" s="97"/>
      <c r="D46" s="98"/>
      <c r="E46" s="98"/>
      <c r="F46" s="98"/>
      <c r="G46" s="98"/>
      <c r="H46" s="100"/>
      <c r="I46" s="98"/>
      <c r="J46" s="98"/>
      <c r="K46" s="99"/>
      <c r="L46" s="98"/>
      <c r="M46" s="85"/>
      <c r="N46" s="98"/>
      <c r="O46" s="98"/>
      <c r="P46" s="98"/>
      <c r="Q46" s="101"/>
      <c r="R46" s="98"/>
      <c r="S46" s="102"/>
      <c r="T46" s="102"/>
      <c r="U46" s="102"/>
      <c r="V46" s="97"/>
      <c r="W46" s="97"/>
      <c r="X46" s="85"/>
      <c r="Y46" s="98"/>
      <c r="Z46" s="98"/>
      <c r="AA46" s="99"/>
      <c r="AB46" s="98"/>
      <c r="AC46" s="85"/>
      <c r="AD46" s="98"/>
      <c r="AE46" s="98"/>
      <c r="AF46" s="98"/>
      <c r="AG46" s="85"/>
      <c r="AH46" s="81"/>
      <c r="AI46" s="81"/>
      <c r="AJ46" s="81"/>
      <c r="AK46" s="81"/>
    </row>
    <row r="47" spans="1:64" s="80" customFormat="1" ht="33" customHeight="1">
      <c r="A47" s="88"/>
      <c r="B47" s="141">
        <v>0</v>
      </c>
      <c r="C47" s="141"/>
      <c r="D47" s="103"/>
      <c r="E47" s="85"/>
      <c r="F47" s="85"/>
      <c r="G47" s="142" t="s">
        <v>18</v>
      </c>
      <c r="H47" s="137"/>
      <c r="I47" s="85"/>
      <c r="J47" s="85"/>
      <c r="K47" s="143">
        <f ca="1">Z38</f>
        <v>0.3</v>
      </c>
      <c r="L47" s="143"/>
      <c r="M47" s="85"/>
      <c r="N47" s="81"/>
      <c r="O47" s="82" t="s">
        <v>25</v>
      </c>
      <c r="P47" s="81"/>
      <c r="Q47" s="137">
        <f ca="1">K47</f>
        <v>0.3</v>
      </c>
      <c r="R47" s="137"/>
      <c r="S47" s="137"/>
      <c r="T47" s="81"/>
      <c r="U47" s="81"/>
      <c r="V47" s="142" t="s">
        <v>18</v>
      </c>
      <c r="W47" s="137"/>
      <c r="X47" s="85"/>
      <c r="Y47" s="85"/>
      <c r="Z47" s="85"/>
      <c r="AA47" s="137">
        <v>1</v>
      </c>
      <c r="AB47" s="137"/>
      <c r="AC47" s="85"/>
      <c r="AD47" s="86" t="s">
        <v>80</v>
      </c>
      <c r="AE47" s="86" t="s">
        <v>81</v>
      </c>
      <c r="AF47" s="86"/>
      <c r="AG47" s="86" t="s">
        <v>30</v>
      </c>
    </row>
    <row r="48" spans="1:64" s="7" customFormat="1" ht="24.95" customHeight="1">
      <c r="A48" s="60"/>
      <c r="B48" s="139" t="s">
        <v>34</v>
      </c>
      <c r="C48" s="139"/>
      <c r="D48" s="139"/>
      <c r="E48" s="139"/>
      <c r="F48" s="139"/>
      <c r="G48" s="139"/>
      <c r="H48" s="139"/>
      <c r="I48" s="148">
        <f ca="1">O38</f>
        <v>30</v>
      </c>
      <c r="J48" s="148"/>
      <c r="K48" s="148"/>
      <c r="L48" s="147" t="s">
        <v>40</v>
      </c>
      <c r="M48" s="147"/>
      <c r="N48" s="147">
        <f ca="1">Z38</f>
        <v>0.3</v>
      </c>
      <c r="O48" s="147"/>
      <c r="P48" s="147"/>
      <c r="Q48" s="147" t="s">
        <v>31</v>
      </c>
      <c r="R48" s="147"/>
      <c r="S48" s="147">
        <f ca="1">I48*N48</f>
        <v>9</v>
      </c>
      <c r="T48" s="147"/>
      <c r="U48" s="147"/>
      <c r="V48" s="147"/>
      <c r="W48" s="64"/>
      <c r="X48" s="61"/>
      <c r="Y48" s="61"/>
      <c r="Z48" s="61"/>
      <c r="AA48" s="61"/>
      <c r="AB48" s="43"/>
      <c r="AC48" s="43" t="s">
        <v>29</v>
      </c>
      <c r="AD48" s="43"/>
      <c r="AE48" s="43"/>
      <c r="AF48" s="147">
        <f ca="1">S48</f>
        <v>9</v>
      </c>
      <c r="AG48" s="147"/>
      <c r="AH48" s="147"/>
      <c r="AI48" s="147"/>
      <c r="AJ48" s="64" t="s">
        <v>5</v>
      </c>
      <c r="AK48" s="43"/>
      <c r="AL48" s="43"/>
      <c r="AM48" s="43" t="s">
        <v>32</v>
      </c>
      <c r="AN48" s="43"/>
      <c r="AO48" s="43"/>
      <c r="AP48" s="43"/>
      <c r="AQ48" s="43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50" ht="22.5" customHeight="1">
      <c r="A49" s="62" t="s">
        <v>18</v>
      </c>
      <c r="B49" s="144">
        <v>2</v>
      </c>
      <c r="C49" s="145"/>
      <c r="D49" s="40" t="s">
        <v>41</v>
      </c>
      <c r="E49" s="55"/>
      <c r="F49" s="42"/>
      <c r="G49" s="33"/>
      <c r="H49" s="140">
        <f ca="1">H14</f>
        <v>2.4</v>
      </c>
      <c r="I49" s="140"/>
      <c r="J49" s="140"/>
      <c r="K49" s="42" t="s">
        <v>42</v>
      </c>
      <c r="L49" s="57"/>
      <c r="M49" s="57"/>
      <c r="N49" s="57"/>
      <c r="O49" s="42"/>
      <c r="R49" s="42"/>
      <c r="S49" s="140">
        <f ca="1">S14</f>
        <v>3</v>
      </c>
      <c r="T49" s="140"/>
      <c r="U49" s="140"/>
      <c r="V49" s="42" t="s">
        <v>43</v>
      </c>
      <c r="W49" s="42"/>
      <c r="X49" s="42"/>
      <c r="Y49" s="42"/>
      <c r="AC49" s="42"/>
      <c r="AD49" s="42"/>
      <c r="AE49" s="42"/>
      <c r="AF49" s="40"/>
      <c r="AG49" s="53"/>
      <c r="AH49" s="53"/>
      <c r="AI49" s="53"/>
      <c r="AJ49" s="57"/>
      <c r="AK49" s="57"/>
      <c r="AL49" s="57"/>
      <c r="AM49" s="63"/>
      <c r="AN49" s="61"/>
      <c r="AO49" s="61"/>
      <c r="AP49" s="61"/>
      <c r="AQ49" s="61"/>
      <c r="AR49" s="61"/>
      <c r="AS49" s="7"/>
      <c r="AT49" s="59"/>
      <c r="AU49" s="59"/>
    </row>
    <row r="50" spans="1:50" ht="22.5" customHeight="1">
      <c r="D50" s="40" t="s">
        <v>44</v>
      </c>
      <c r="E50" s="42"/>
      <c r="F50" s="53"/>
      <c r="G50" s="42"/>
      <c r="H50" s="42"/>
      <c r="I50" s="42"/>
      <c r="J50" s="17"/>
      <c r="K50" s="17"/>
      <c r="L50" s="17"/>
      <c r="M50" s="42"/>
      <c r="N50" s="17"/>
      <c r="O50" s="17"/>
      <c r="P50" s="17"/>
      <c r="Q50" s="33"/>
      <c r="R50" s="33"/>
      <c r="S50" s="33"/>
      <c r="T50" s="33"/>
      <c r="U50" s="33"/>
      <c r="V50" s="42"/>
      <c r="W50" s="17"/>
      <c r="X50" s="56"/>
      <c r="Y50" s="108" t="s">
        <v>87</v>
      </c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</row>
    <row r="51" spans="1:50" s="80" customFormat="1" ht="18.600000000000001" customHeight="1">
      <c r="A51" s="78"/>
      <c r="B51" s="139" t="s">
        <v>33</v>
      </c>
      <c r="C51" s="139"/>
      <c r="D51" s="139"/>
      <c r="E51" s="139"/>
      <c r="F51" s="139"/>
      <c r="G51" s="139"/>
      <c r="H51" s="139"/>
      <c r="N51" s="81"/>
      <c r="O51" s="82" t="s">
        <v>25</v>
      </c>
      <c r="P51" s="81"/>
      <c r="Q51" s="137">
        <f ca="1">AA58</f>
        <v>2.4</v>
      </c>
      <c r="R51" s="137"/>
      <c r="S51" s="137"/>
      <c r="T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</row>
    <row r="52" spans="1:50" s="80" customFormat="1" ht="20.25" customHeight="1">
      <c r="A52" s="79"/>
      <c r="B52" s="141">
        <v>0</v>
      </c>
      <c r="C52" s="141"/>
      <c r="D52" s="85"/>
      <c r="E52" s="85"/>
      <c r="F52" s="142" t="s">
        <v>83</v>
      </c>
      <c r="G52" s="137"/>
      <c r="H52" s="137"/>
      <c r="I52" s="81"/>
      <c r="J52" s="81"/>
      <c r="K52" s="142" t="s">
        <v>82</v>
      </c>
      <c r="L52" s="142"/>
      <c r="M52" s="100"/>
      <c r="N52" s="100"/>
      <c r="O52" s="81"/>
      <c r="P52" s="81"/>
      <c r="Q52" s="81"/>
      <c r="R52" s="81"/>
      <c r="S52" s="81"/>
      <c r="T52" s="85"/>
      <c r="U52" s="85"/>
      <c r="V52" s="151" t="s">
        <v>18</v>
      </c>
      <c r="W52" s="137"/>
      <c r="X52" s="85"/>
      <c r="Y52" s="81"/>
      <c r="Z52" s="81"/>
      <c r="AA52" s="143">
        <f ca="1">S49</f>
        <v>3</v>
      </c>
      <c r="AB52" s="152"/>
      <c r="AC52" s="81"/>
      <c r="AD52" s="86" t="s">
        <v>80</v>
      </c>
      <c r="AE52" s="87" t="s">
        <v>84</v>
      </c>
      <c r="AF52" s="86"/>
      <c r="AG52" s="86" t="s">
        <v>30</v>
      </c>
    </row>
    <row r="53" spans="1:50" s="80" customFormat="1" ht="6.75" customHeight="1" thickBot="1">
      <c r="A53" s="88" t="s">
        <v>18</v>
      </c>
      <c r="B53" s="89"/>
      <c r="C53" s="90"/>
      <c r="D53" s="91"/>
      <c r="E53" s="91"/>
      <c r="F53" s="91"/>
      <c r="G53" s="91"/>
      <c r="H53" s="93"/>
      <c r="I53" s="91"/>
      <c r="J53" s="91"/>
      <c r="K53" s="92"/>
      <c r="L53" s="91"/>
      <c r="M53" s="91"/>
      <c r="N53" s="91"/>
      <c r="O53" s="91"/>
      <c r="P53" s="91"/>
      <c r="Q53" s="93"/>
      <c r="R53" s="91"/>
      <c r="S53" s="94"/>
      <c r="T53" s="94"/>
      <c r="U53" s="94"/>
      <c r="V53" s="95"/>
      <c r="W53" s="95"/>
      <c r="X53" s="91"/>
      <c r="Y53" s="91"/>
      <c r="Z53" s="91"/>
      <c r="AA53" s="92"/>
      <c r="AB53" s="91"/>
      <c r="AC53" s="91"/>
      <c r="AD53" s="91"/>
      <c r="AE53" s="91"/>
      <c r="AF53" s="91"/>
      <c r="AG53" s="91"/>
      <c r="AH53" s="81"/>
      <c r="AI53" s="81"/>
      <c r="AJ53" s="81"/>
      <c r="AK53" s="81"/>
      <c r="AL53" s="81"/>
    </row>
    <row r="54" spans="1:50" s="80" customFormat="1" ht="6.75" customHeight="1" thickTop="1">
      <c r="A54" s="88"/>
      <c r="B54" s="96"/>
      <c r="C54" s="97"/>
      <c r="D54" s="98"/>
      <c r="E54" s="98"/>
      <c r="F54" s="98"/>
      <c r="G54" s="98"/>
      <c r="H54" s="100"/>
      <c r="I54" s="98"/>
      <c r="J54" s="98"/>
      <c r="K54" s="99"/>
      <c r="L54" s="98"/>
      <c r="M54" s="85"/>
      <c r="N54" s="98"/>
      <c r="O54" s="98"/>
      <c r="P54" s="98"/>
      <c r="Q54" s="101"/>
      <c r="R54" s="98"/>
      <c r="S54" s="102"/>
      <c r="T54" s="102"/>
      <c r="U54" s="102"/>
      <c r="V54" s="97"/>
      <c r="W54" s="97"/>
      <c r="X54" s="85"/>
      <c r="Y54" s="98"/>
      <c r="Z54" s="98"/>
      <c r="AA54" s="99"/>
      <c r="AB54" s="98"/>
      <c r="AC54" s="85"/>
      <c r="AD54" s="98"/>
      <c r="AE54" s="98"/>
      <c r="AF54" s="98"/>
      <c r="AG54" s="85"/>
      <c r="AH54" s="81"/>
      <c r="AI54" s="81"/>
      <c r="AJ54" s="81"/>
      <c r="AK54" s="81"/>
      <c r="AL54" s="81"/>
    </row>
    <row r="55" spans="1:50" s="80" customFormat="1" ht="7.5" customHeight="1">
      <c r="A55" s="79"/>
      <c r="B55" s="149" t="s">
        <v>18</v>
      </c>
      <c r="C55" s="150"/>
      <c r="D55" s="85"/>
      <c r="E55" s="85"/>
      <c r="F55" s="85"/>
      <c r="G55" s="81"/>
      <c r="H55" s="81"/>
      <c r="I55" s="81"/>
      <c r="J55" s="81"/>
      <c r="K55" s="81"/>
      <c r="L55" s="151" t="s">
        <v>18</v>
      </c>
      <c r="M55" s="137"/>
      <c r="N55" s="81"/>
      <c r="O55" s="81"/>
      <c r="P55" s="81"/>
      <c r="Q55" s="81"/>
      <c r="R55" s="81"/>
      <c r="S55" s="81"/>
      <c r="T55" s="85"/>
      <c r="U55" s="85"/>
      <c r="V55" s="151" t="s">
        <v>18</v>
      </c>
      <c r="W55" s="137"/>
      <c r="X55" s="85"/>
      <c r="Y55" s="81"/>
      <c r="Z55" s="81"/>
      <c r="AA55" s="81"/>
      <c r="AB55" s="81"/>
      <c r="AC55" s="81"/>
      <c r="AD55" s="81"/>
      <c r="AE55" s="81"/>
      <c r="AF55" s="137"/>
      <c r="AG55" s="137"/>
      <c r="AH55" s="86"/>
      <c r="AI55" s="86"/>
      <c r="AJ55" s="86"/>
      <c r="AK55" s="81"/>
    </row>
    <row r="56" spans="1:50" s="80" customFormat="1" ht="6.75" customHeight="1" thickBot="1">
      <c r="A56" s="88" t="s">
        <v>18</v>
      </c>
      <c r="B56" s="89"/>
      <c r="C56" s="90"/>
      <c r="D56" s="91"/>
      <c r="E56" s="91"/>
      <c r="F56" s="91"/>
      <c r="G56" s="91"/>
      <c r="H56" s="93"/>
      <c r="I56" s="91"/>
      <c r="J56" s="91"/>
      <c r="K56" s="92"/>
      <c r="L56" s="91"/>
      <c r="M56" s="91"/>
      <c r="N56" s="91"/>
      <c r="O56" s="91"/>
      <c r="P56" s="91"/>
      <c r="Q56" s="93"/>
      <c r="R56" s="91"/>
      <c r="S56" s="94"/>
      <c r="T56" s="94"/>
      <c r="U56" s="94"/>
      <c r="V56" s="95"/>
      <c r="W56" s="95"/>
      <c r="X56" s="91"/>
      <c r="Y56" s="91"/>
      <c r="Z56" s="91"/>
      <c r="AA56" s="92"/>
      <c r="AB56" s="91"/>
      <c r="AC56" s="91"/>
      <c r="AD56" s="91"/>
      <c r="AE56" s="91"/>
      <c r="AF56" s="91"/>
      <c r="AG56" s="91"/>
      <c r="AH56" s="81"/>
      <c r="AI56" s="81"/>
      <c r="AJ56" s="81"/>
      <c r="AK56" s="81"/>
      <c r="AL56" s="81"/>
    </row>
    <row r="57" spans="1:50" s="80" customFormat="1" ht="6.75" customHeight="1" thickTop="1">
      <c r="A57" s="88"/>
      <c r="B57" s="96"/>
      <c r="C57" s="97"/>
      <c r="D57" s="98"/>
      <c r="E57" s="98"/>
      <c r="F57" s="98"/>
      <c r="G57" s="98"/>
      <c r="H57" s="100"/>
      <c r="I57" s="98"/>
      <c r="J57" s="98"/>
      <c r="K57" s="99"/>
      <c r="L57" s="98"/>
      <c r="M57" s="85"/>
      <c r="N57" s="98"/>
      <c r="O57" s="98"/>
      <c r="P57" s="98"/>
      <c r="Q57" s="101"/>
      <c r="R57" s="98"/>
      <c r="S57" s="102"/>
      <c r="T57" s="102"/>
      <c r="U57" s="102"/>
      <c r="V57" s="97"/>
      <c r="W57" s="97"/>
      <c r="X57" s="85"/>
      <c r="Y57" s="98"/>
      <c r="Z57" s="98"/>
      <c r="AA57" s="99"/>
      <c r="AB57" s="98"/>
      <c r="AC57" s="85"/>
      <c r="AD57" s="98"/>
      <c r="AE57" s="98"/>
      <c r="AF57" s="98"/>
      <c r="AG57" s="85"/>
      <c r="AH57" s="81"/>
      <c r="AI57" s="81"/>
      <c r="AJ57" s="81"/>
      <c r="AK57" s="81"/>
    </row>
    <row r="58" spans="1:50" s="80" customFormat="1" ht="33" customHeight="1">
      <c r="A58" s="88"/>
      <c r="B58" s="141">
        <v>0</v>
      </c>
      <c r="C58" s="141"/>
      <c r="D58" s="103"/>
      <c r="E58" s="85"/>
      <c r="F58" s="85"/>
      <c r="G58" s="142" t="s">
        <v>18</v>
      </c>
      <c r="H58" s="137"/>
      <c r="I58" s="85"/>
      <c r="J58" s="85"/>
      <c r="K58" s="143">
        <v>1</v>
      </c>
      <c r="L58" s="143"/>
      <c r="M58" s="85"/>
      <c r="N58" s="81"/>
      <c r="O58" s="82" t="s">
        <v>25</v>
      </c>
      <c r="P58" s="81"/>
      <c r="Q58" s="137">
        <f ca="1">AA58</f>
        <v>2.4</v>
      </c>
      <c r="R58" s="137"/>
      <c r="S58" s="137"/>
      <c r="T58" s="81"/>
      <c r="U58" s="81"/>
      <c r="V58" s="142" t="s">
        <v>18</v>
      </c>
      <c r="W58" s="137"/>
      <c r="X58" s="85"/>
      <c r="Y58" s="85"/>
      <c r="Z58" s="85"/>
      <c r="AA58" s="152">
        <f ca="1">H49</f>
        <v>2.4</v>
      </c>
      <c r="AB58" s="152"/>
      <c r="AC58" s="85"/>
      <c r="AD58" s="86" t="s">
        <v>80</v>
      </c>
      <c r="AE58" s="86" t="s">
        <v>81</v>
      </c>
      <c r="AF58" s="86"/>
      <c r="AG58" s="86" t="s">
        <v>30</v>
      </c>
    </row>
    <row r="59" spans="1:50" ht="18" customHeight="1">
      <c r="D59" s="40"/>
      <c r="E59" s="42"/>
      <c r="F59" s="53"/>
      <c r="G59" s="42"/>
      <c r="H59" s="42"/>
      <c r="I59" s="155" t="s">
        <v>76</v>
      </c>
      <c r="J59" s="146"/>
      <c r="K59" s="155" t="s">
        <v>25</v>
      </c>
      <c r="L59" s="156"/>
      <c r="M59" s="146">
        <f ca="1">Q51</f>
        <v>2.4</v>
      </c>
      <c r="N59" s="146"/>
      <c r="O59" s="146"/>
      <c r="P59" s="155" t="s">
        <v>21</v>
      </c>
      <c r="Q59" s="156"/>
      <c r="R59" s="156">
        <f ca="1">S49</f>
        <v>3</v>
      </c>
      <c r="S59" s="156"/>
      <c r="T59" s="156"/>
      <c r="U59" s="156"/>
      <c r="V59" s="42"/>
      <c r="W59" s="17"/>
      <c r="X59" s="56"/>
      <c r="Y59" s="56"/>
      <c r="Z59" s="56"/>
      <c r="AA59" s="56"/>
      <c r="AB59" s="56"/>
      <c r="AC59" s="56"/>
      <c r="AD59" s="56"/>
      <c r="AE59" s="56"/>
      <c r="AF59" s="8" t="str">
        <f>IF(AF30="","",AF30)</f>
        <v/>
      </c>
      <c r="AG59" s="8" t="str">
        <f>IF(AG30="","",AG30)</f>
        <v/>
      </c>
      <c r="AH59" s="8" t="str">
        <f>IF(AH30="","",AH30)</f>
        <v/>
      </c>
      <c r="AI59" s="8" t="str">
        <f>IF(AI30="","",AI30)</f>
        <v/>
      </c>
      <c r="AJ59" s="8" t="str">
        <f>IF(AJ30="","",AJ30)</f>
        <v/>
      </c>
      <c r="AK59" s="138">
        <f ca="1">AJ60/AF60</f>
        <v>1.25</v>
      </c>
      <c r="AL59" s="138"/>
      <c r="AM59" s="138"/>
      <c r="AN59" s="138"/>
      <c r="AO59" s="138"/>
      <c r="AP59" s="104"/>
      <c r="AQ59" s="104"/>
      <c r="AR59" s="104"/>
      <c r="AS59" s="53"/>
      <c r="AT59" s="53"/>
      <c r="AU59" s="53"/>
    </row>
    <row r="60" spans="1:50" ht="18" customHeight="1">
      <c r="D60" s="40"/>
      <c r="E60" s="42"/>
      <c r="F60" s="53"/>
      <c r="G60" s="42"/>
      <c r="H60" s="42"/>
      <c r="I60" s="42"/>
      <c r="J60" s="17"/>
      <c r="K60" s="17"/>
      <c r="L60" s="17"/>
      <c r="M60" s="42"/>
      <c r="N60" s="17"/>
      <c r="O60" s="17"/>
      <c r="P60" s="17"/>
      <c r="Q60" s="33"/>
      <c r="R60" s="33"/>
      <c r="S60" s="33"/>
      <c r="T60" s="33"/>
      <c r="U60" s="33"/>
      <c r="V60" s="42"/>
      <c r="W60" s="17"/>
      <c r="X60" s="56"/>
      <c r="Y60" s="56"/>
      <c r="Z60" s="56"/>
      <c r="AA60" s="56"/>
      <c r="AB60" s="56"/>
      <c r="AC60" s="56"/>
      <c r="AD60" s="56"/>
      <c r="AE60" s="56"/>
      <c r="AF60" s="123">
        <f ca="1">H49</f>
        <v>2.4</v>
      </c>
      <c r="AG60" s="123"/>
      <c r="AH60" s="123"/>
      <c r="AI60" s="38" t="s">
        <v>30</v>
      </c>
      <c r="AJ60" s="153">
        <f ca="1">S49</f>
        <v>3</v>
      </c>
      <c r="AK60" s="153"/>
      <c r="AL60" s="153"/>
      <c r="AM60" s="153"/>
      <c r="AN60" s="8"/>
      <c r="AO60" s="8"/>
      <c r="AP60" s="8"/>
      <c r="AQ60" s="8"/>
      <c r="AR60" s="8"/>
      <c r="AS60" s="53"/>
      <c r="AT60" s="53"/>
      <c r="AU60" s="53"/>
    </row>
    <row r="61" spans="1:50" ht="18" customHeight="1">
      <c r="B61" s="139" t="s">
        <v>34</v>
      </c>
      <c r="C61" s="139"/>
      <c r="D61" s="139"/>
      <c r="E61" s="139"/>
      <c r="F61" s="139"/>
      <c r="G61" s="139"/>
      <c r="H61" s="139"/>
      <c r="I61" s="148">
        <f ca="1">S49</f>
        <v>3</v>
      </c>
      <c r="J61" s="148"/>
      <c r="K61" s="148"/>
      <c r="L61" s="147" t="s">
        <v>6</v>
      </c>
      <c r="M61" s="147"/>
      <c r="N61" s="147">
        <f ca="1">H49</f>
        <v>2.4</v>
      </c>
      <c r="O61" s="147"/>
      <c r="P61" s="147"/>
      <c r="Q61" s="147" t="s">
        <v>31</v>
      </c>
      <c r="R61" s="147"/>
      <c r="S61" s="147">
        <f ca="1">I61/N61</f>
        <v>1.25</v>
      </c>
      <c r="T61" s="147"/>
      <c r="U61" s="147"/>
      <c r="V61" s="147"/>
      <c r="W61" s="17"/>
      <c r="X61" s="56"/>
      <c r="Y61" s="56"/>
      <c r="Z61" s="56"/>
      <c r="AA61" s="56"/>
      <c r="AB61" s="56"/>
      <c r="AC61" s="56"/>
      <c r="AD61" s="56"/>
      <c r="AE61" s="56"/>
      <c r="AF61" s="22"/>
      <c r="AG61" s="22"/>
      <c r="AH61" s="22"/>
      <c r="AI61" s="22"/>
      <c r="AJ61" s="116">
        <f ca="1">(AF60*10)*(INT(AK59))</f>
        <v>24</v>
      </c>
      <c r="AK61" s="116"/>
      <c r="AL61" s="116"/>
      <c r="AM61" s="24"/>
      <c r="AN61" s="8"/>
      <c r="AO61" s="8"/>
      <c r="AP61" s="8"/>
      <c r="AQ61" s="8"/>
      <c r="AR61" s="8"/>
      <c r="AS61" s="53"/>
      <c r="AT61" s="53"/>
      <c r="AU61" s="53"/>
    </row>
    <row r="62" spans="1:50" ht="18" customHeight="1"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22"/>
      <c r="AG62" s="22"/>
      <c r="AH62" s="22"/>
      <c r="AI62" s="22"/>
      <c r="AJ62" s="20"/>
      <c r="AK62" s="113">
        <f ca="1">AJ60*100-AJ61*10</f>
        <v>60</v>
      </c>
      <c r="AL62" s="113"/>
      <c r="AM62" s="113"/>
      <c r="AN62" s="8"/>
      <c r="AO62" s="8"/>
      <c r="AP62" s="8"/>
      <c r="AQ62" s="8"/>
      <c r="AR62" s="8"/>
    </row>
    <row r="63" spans="1:50" ht="18" customHeight="1"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22"/>
      <c r="AG63" s="22"/>
      <c r="AH63" s="22"/>
      <c r="AI63" s="22"/>
      <c r="AJ63" s="20"/>
      <c r="AK63" s="114">
        <f ca="1">(AF60*10)*(INT(AK59*10)-INT(AK59)*10)</f>
        <v>48</v>
      </c>
      <c r="AL63" s="114"/>
      <c r="AM63" s="114"/>
      <c r="AN63" s="10"/>
      <c r="AO63" s="8"/>
      <c r="AP63" s="8"/>
      <c r="AQ63" s="8"/>
      <c r="AR63" s="8"/>
    </row>
    <row r="64" spans="1:50" ht="18" customHeight="1"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105" t="s">
        <v>85</v>
      </c>
      <c r="X64" s="154">
        <f ca="1">S61</f>
        <v>1.25</v>
      </c>
      <c r="Y64" s="154"/>
      <c r="Z64" s="154"/>
      <c r="AA64" s="154"/>
      <c r="AB64" s="106" t="s">
        <v>86</v>
      </c>
      <c r="AC64" s="106"/>
      <c r="AD64" s="20" t="s">
        <v>4</v>
      </c>
      <c r="AE64" s="41"/>
      <c r="AF64" s="22"/>
      <c r="AG64" s="22"/>
      <c r="AH64" s="22"/>
      <c r="AI64" s="22"/>
      <c r="AJ64" s="20"/>
      <c r="AK64" s="116">
        <f ca="1">AK62*10-AK63*10</f>
        <v>120</v>
      </c>
      <c r="AL64" s="116"/>
      <c r="AM64" s="116"/>
      <c r="AN64" s="116"/>
      <c r="AO64" s="8"/>
      <c r="AP64" s="8"/>
      <c r="AQ64" s="8"/>
      <c r="AR64" s="8"/>
    </row>
    <row r="65" spans="1:64" s="7" customFormat="1" ht="18" customHeight="1">
      <c r="A65" s="60"/>
      <c r="B65" s="60"/>
      <c r="C65" s="60"/>
      <c r="D65" s="60"/>
      <c r="E65" s="60"/>
      <c r="F65" s="60"/>
      <c r="G65" s="60"/>
      <c r="H65" s="60"/>
      <c r="I65" s="60"/>
      <c r="J65" s="61"/>
      <c r="AF65" s="22"/>
      <c r="AG65" s="22"/>
      <c r="AH65" s="22"/>
      <c r="AI65" s="22"/>
      <c r="AJ65" s="20"/>
      <c r="AK65" s="114">
        <f ca="1">(AF60*10)*(INT(AK59*100)-INT(AK59*10)*10)</f>
        <v>120</v>
      </c>
      <c r="AL65" s="114"/>
      <c r="AM65" s="114"/>
      <c r="AN65" s="114"/>
      <c r="AO65" s="8"/>
      <c r="AP65" s="8"/>
      <c r="AQ65" s="8"/>
      <c r="AR65" s="8"/>
      <c r="AS65" s="7" t="s">
        <v>19</v>
      </c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7" customFormat="1" ht="18" customHeight="1">
      <c r="A66" s="60"/>
      <c r="W66" s="64"/>
      <c r="X66" s="61"/>
      <c r="Y66" s="61"/>
      <c r="Z66" s="61"/>
      <c r="AA66" s="61"/>
      <c r="AB66" s="43"/>
      <c r="AK66" s="37"/>
      <c r="AL66" s="8"/>
      <c r="AM66" s="116">
        <f ca="1">AK64-AK65</f>
        <v>0</v>
      </c>
      <c r="AN66" s="116"/>
      <c r="AO66" s="8"/>
      <c r="AP66" s="8"/>
      <c r="AQ66" s="8"/>
      <c r="AR66" s="8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64" ht="22.5" customHeight="1">
      <c r="A67" s="62" t="s">
        <v>18</v>
      </c>
      <c r="B67" s="144">
        <v>3</v>
      </c>
      <c r="C67" s="145"/>
      <c r="D67" s="40"/>
      <c r="E67" s="140">
        <f ca="1">E25</f>
        <v>0.8</v>
      </c>
      <c r="F67" s="140"/>
      <c r="G67" s="140"/>
      <c r="H67" s="42" t="s">
        <v>47</v>
      </c>
      <c r="I67" s="42"/>
      <c r="J67" s="42"/>
      <c r="K67" s="140">
        <f ca="1">K25</f>
        <v>1000</v>
      </c>
      <c r="L67" s="140"/>
      <c r="M67" s="140"/>
      <c r="N67" s="42" t="s">
        <v>48</v>
      </c>
      <c r="O67" s="57"/>
      <c r="P67" s="57"/>
      <c r="Q67" s="42"/>
      <c r="R67" s="42"/>
      <c r="S67" s="42"/>
      <c r="T67" s="42"/>
      <c r="U67" s="42"/>
      <c r="V67" s="42"/>
      <c r="W67" s="42"/>
      <c r="X67" s="42"/>
      <c r="Y67" s="42"/>
      <c r="AC67" s="42"/>
      <c r="AD67" s="42"/>
      <c r="AE67" s="57"/>
      <c r="AF67" s="57"/>
      <c r="AG67" s="57"/>
      <c r="AH67" s="40"/>
      <c r="AI67" s="53"/>
      <c r="AJ67" s="53"/>
      <c r="AK67" s="53"/>
      <c r="AL67" s="40"/>
      <c r="AM67" s="53"/>
      <c r="AN67" s="53"/>
      <c r="AO67" s="53"/>
      <c r="AP67" s="53"/>
      <c r="AQ67" s="53"/>
      <c r="AR67" s="53"/>
      <c r="AS67" t="s">
        <v>50</v>
      </c>
    </row>
    <row r="68" spans="1:64" ht="22.5" customHeight="1">
      <c r="D68" s="40" t="s">
        <v>49</v>
      </c>
      <c r="E68" s="42"/>
      <c r="F68" s="53"/>
      <c r="G68" s="42"/>
      <c r="H68" s="42"/>
      <c r="I68" s="42"/>
      <c r="J68" s="17"/>
      <c r="K68" s="17"/>
      <c r="L68" s="17"/>
      <c r="M68" s="42"/>
      <c r="N68" s="17"/>
      <c r="O68" s="17"/>
      <c r="P68" s="17"/>
      <c r="Q68" s="33"/>
      <c r="R68" s="33"/>
      <c r="S68" s="33"/>
      <c r="T68" s="33"/>
      <c r="U68" s="33"/>
      <c r="V68" s="42"/>
      <c r="W68" s="17"/>
      <c r="X68" s="56"/>
      <c r="Y68" s="56"/>
      <c r="Z68" s="56"/>
      <c r="AA68" s="56"/>
      <c r="AB68" s="56"/>
      <c r="AC68" s="56"/>
      <c r="AD68" s="56"/>
      <c r="AE68" s="56"/>
      <c r="AF68" s="56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3"/>
      <c r="AS68" s="53"/>
      <c r="AT68" s="53"/>
      <c r="AU68" s="53"/>
    </row>
    <row r="69" spans="1:64" s="80" customFormat="1" ht="18.600000000000001" customHeight="1">
      <c r="A69" s="78"/>
      <c r="B69" s="139" t="s">
        <v>33</v>
      </c>
      <c r="C69" s="139"/>
      <c r="D69" s="139"/>
      <c r="E69" s="139"/>
      <c r="F69" s="139"/>
      <c r="G69" s="139"/>
      <c r="H69" s="139"/>
      <c r="N69" s="81"/>
      <c r="O69" s="82" t="s">
        <v>25</v>
      </c>
      <c r="P69" s="81"/>
      <c r="Q69" s="137">
        <f ca="1">Q76</f>
        <v>0.8</v>
      </c>
      <c r="R69" s="137"/>
      <c r="S69" s="137"/>
      <c r="T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</row>
    <row r="70" spans="1:64" s="80" customFormat="1" ht="20.25" customHeight="1">
      <c r="A70" s="79"/>
      <c r="B70" s="141">
        <v>0</v>
      </c>
      <c r="C70" s="141"/>
      <c r="D70" s="85"/>
      <c r="E70" s="85"/>
      <c r="F70" s="142" t="s">
        <v>83</v>
      </c>
      <c r="G70" s="137"/>
      <c r="H70" s="137"/>
      <c r="I70" s="81"/>
      <c r="J70" s="81"/>
      <c r="K70" s="142">
        <f ca="1">K67</f>
        <v>1000</v>
      </c>
      <c r="L70" s="142"/>
      <c r="M70" s="142"/>
      <c r="N70" s="100"/>
      <c r="O70" s="81"/>
      <c r="P70" s="81"/>
      <c r="Q70" s="81"/>
      <c r="R70" s="81"/>
      <c r="S70" s="81"/>
      <c r="T70" s="85"/>
      <c r="U70" s="85"/>
      <c r="V70" s="151" t="s">
        <v>18</v>
      </c>
      <c r="W70" s="137"/>
      <c r="X70" s="85"/>
      <c r="Y70" s="81"/>
      <c r="Z70" s="81"/>
      <c r="AA70" s="143" t="s">
        <v>82</v>
      </c>
      <c r="AB70" s="152"/>
      <c r="AC70" s="81"/>
      <c r="AD70" s="86" t="s">
        <v>80</v>
      </c>
      <c r="AE70" s="87" t="s">
        <v>5</v>
      </c>
      <c r="AF70" s="86"/>
      <c r="AG70" s="86" t="s">
        <v>30</v>
      </c>
    </row>
    <row r="71" spans="1:64" s="80" customFormat="1" ht="6.75" customHeight="1" thickBot="1">
      <c r="A71" s="88" t="s">
        <v>18</v>
      </c>
      <c r="B71" s="89"/>
      <c r="C71" s="90"/>
      <c r="D71" s="91"/>
      <c r="E71" s="91"/>
      <c r="F71" s="91"/>
      <c r="G71" s="91"/>
      <c r="H71" s="93"/>
      <c r="I71" s="91"/>
      <c r="J71" s="91"/>
      <c r="K71" s="92"/>
      <c r="L71" s="91"/>
      <c r="M71" s="91"/>
      <c r="N71" s="91"/>
      <c r="O71" s="91"/>
      <c r="P71" s="91"/>
      <c r="Q71" s="93"/>
      <c r="R71" s="91"/>
      <c r="S71" s="94"/>
      <c r="T71" s="94"/>
      <c r="U71" s="94"/>
      <c r="V71" s="95"/>
      <c r="W71" s="95"/>
      <c r="X71" s="91"/>
      <c r="Y71" s="91"/>
      <c r="Z71" s="91"/>
      <c r="AA71" s="92"/>
      <c r="AB71" s="91"/>
      <c r="AC71" s="91"/>
      <c r="AD71" s="91"/>
      <c r="AE71" s="91"/>
      <c r="AF71" s="91"/>
      <c r="AG71" s="91"/>
      <c r="AH71" s="81"/>
      <c r="AI71" s="81"/>
      <c r="AJ71" s="81"/>
      <c r="AK71" s="81"/>
      <c r="AL71" s="81"/>
    </row>
    <row r="72" spans="1:64" s="80" customFormat="1" ht="6.75" customHeight="1" thickTop="1">
      <c r="A72" s="88"/>
      <c r="B72" s="96"/>
      <c r="C72" s="97"/>
      <c r="D72" s="98"/>
      <c r="E72" s="98"/>
      <c r="F72" s="98"/>
      <c r="G72" s="98"/>
      <c r="H72" s="100"/>
      <c r="I72" s="98"/>
      <c r="J72" s="98"/>
      <c r="K72" s="99"/>
      <c r="L72" s="98"/>
      <c r="M72" s="85"/>
      <c r="N72" s="98"/>
      <c r="O72" s="98"/>
      <c r="P72" s="98"/>
      <c r="Q72" s="101"/>
      <c r="R72" s="98"/>
      <c r="S72" s="102"/>
      <c r="T72" s="102"/>
      <c r="U72" s="102"/>
      <c r="V72" s="97"/>
      <c r="W72" s="97"/>
      <c r="X72" s="85"/>
      <c r="Y72" s="98"/>
      <c r="Z72" s="98"/>
      <c r="AA72" s="99"/>
      <c r="AB72" s="98"/>
      <c r="AC72" s="85"/>
      <c r="AD72" s="98"/>
      <c r="AE72" s="98"/>
      <c r="AF72" s="98"/>
      <c r="AG72" s="85"/>
      <c r="AH72" s="81"/>
      <c r="AI72" s="81"/>
      <c r="AJ72" s="81"/>
      <c r="AK72" s="81"/>
      <c r="AL72" s="81"/>
    </row>
    <row r="73" spans="1:64" s="80" customFormat="1" ht="7.5" customHeight="1">
      <c r="A73" s="79"/>
      <c r="B73" s="149" t="s">
        <v>18</v>
      </c>
      <c r="C73" s="150"/>
      <c r="D73" s="85"/>
      <c r="E73" s="85"/>
      <c r="F73" s="85"/>
      <c r="G73" s="81"/>
      <c r="H73" s="81"/>
      <c r="I73" s="81"/>
      <c r="J73" s="81"/>
      <c r="K73" s="81"/>
      <c r="L73" s="151" t="s">
        <v>18</v>
      </c>
      <c r="M73" s="137"/>
      <c r="N73" s="81"/>
      <c r="O73" s="81"/>
      <c r="P73" s="81"/>
      <c r="Q73" s="81"/>
      <c r="R73" s="81"/>
      <c r="S73" s="81"/>
      <c r="T73" s="85"/>
      <c r="U73" s="85"/>
      <c r="V73" s="151" t="s">
        <v>18</v>
      </c>
      <c r="W73" s="137"/>
      <c r="X73" s="85"/>
      <c r="Y73" s="81"/>
      <c r="Z73" s="81"/>
      <c r="AA73" s="81"/>
      <c r="AB73" s="81"/>
      <c r="AC73" s="81"/>
      <c r="AD73" s="81"/>
      <c r="AE73" s="81"/>
      <c r="AF73" s="137"/>
      <c r="AG73" s="137"/>
      <c r="AH73" s="86"/>
      <c r="AI73" s="86"/>
      <c r="AJ73" s="86"/>
      <c r="AK73" s="81"/>
    </row>
    <row r="74" spans="1:64" s="80" customFormat="1" ht="6.75" customHeight="1" thickBot="1">
      <c r="A74" s="88" t="s">
        <v>18</v>
      </c>
      <c r="B74" s="89"/>
      <c r="C74" s="90"/>
      <c r="D74" s="91"/>
      <c r="E74" s="91"/>
      <c r="F74" s="91"/>
      <c r="G74" s="91"/>
      <c r="H74" s="93"/>
      <c r="I74" s="91"/>
      <c r="J74" s="91"/>
      <c r="K74" s="92"/>
      <c r="L74" s="91"/>
      <c r="M74" s="91"/>
      <c r="N74" s="91"/>
      <c r="O74" s="91"/>
      <c r="P74" s="91"/>
      <c r="Q74" s="93"/>
      <c r="R74" s="91"/>
      <c r="S74" s="94"/>
      <c r="T74" s="94"/>
      <c r="U74" s="94"/>
      <c r="V74" s="95"/>
      <c r="W74" s="95"/>
      <c r="X74" s="91"/>
      <c r="Y74" s="91"/>
      <c r="Z74" s="91"/>
      <c r="AA74" s="92"/>
      <c r="AB74" s="91"/>
      <c r="AC74" s="91"/>
      <c r="AD74" s="91"/>
      <c r="AE74" s="91"/>
      <c r="AF74" s="91"/>
      <c r="AG74" s="91"/>
      <c r="AH74" s="81"/>
      <c r="AI74" s="81"/>
      <c r="AJ74" s="81"/>
      <c r="AK74" s="81"/>
      <c r="AL74" s="81"/>
    </row>
    <row r="75" spans="1:64" s="80" customFormat="1" ht="6.75" customHeight="1" thickTop="1">
      <c r="A75" s="88"/>
      <c r="B75" s="96"/>
      <c r="C75" s="97"/>
      <c r="D75" s="98"/>
      <c r="E75" s="98"/>
      <c r="F75" s="98"/>
      <c r="G75" s="98"/>
      <c r="H75" s="100"/>
      <c r="I75" s="98"/>
      <c r="J75" s="98"/>
      <c r="K75" s="99"/>
      <c r="L75" s="98"/>
      <c r="M75" s="85"/>
      <c r="N75" s="98"/>
      <c r="O75" s="98"/>
      <c r="P75" s="98"/>
      <c r="Q75" s="101"/>
      <c r="R75" s="98"/>
      <c r="S75" s="102"/>
      <c r="T75" s="102"/>
      <c r="U75" s="102"/>
      <c r="V75" s="97"/>
      <c r="W75" s="97"/>
      <c r="X75" s="85"/>
      <c r="Y75" s="98"/>
      <c r="Z75" s="98"/>
      <c r="AA75" s="99"/>
      <c r="AB75" s="98"/>
      <c r="AC75" s="85"/>
      <c r="AD75" s="98"/>
      <c r="AE75" s="98"/>
      <c r="AF75" s="98"/>
      <c r="AG75" s="85"/>
      <c r="AH75" s="81"/>
      <c r="AI75" s="81"/>
      <c r="AJ75" s="81"/>
      <c r="AK75" s="81"/>
    </row>
    <row r="76" spans="1:64" s="80" customFormat="1" ht="33" customHeight="1">
      <c r="A76" s="88"/>
      <c r="B76" s="141">
        <v>0</v>
      </c>
      <c r="C76" s="141"/>
      <c r="D76" s="103"/>
      <c r="E76" s="85"/>
      <c r="F76" s="85"/>
      <c r="G76" s="142" t="s">
        <v>18</v>
      </c>
      <c r="H76" s="137"/>
      <c r="I76" s="85"/>
      <c r="J76" s="85"/>
      <c r="K76" s="143">
        <f ca="1">E67</f>
        <v>0.8</v>
      </c>
      <c r="L76" s="143"/>
      <c r="M76" s="85"/>
      <c r="N76" s="81"/>
      <c r="O76" s="82" t="s">
        <v>25</v>
      </c>
      <c r="P76" s="81"/>
      <c r="Q76" s="137">
        <f ca="1">K76</f>
        <v>0.8</v>
      </c>
      <c r="R76" s="137"/>
      <c r="S76" s="137"/>
      <c r="T76" s="81"/>
      <c r="U76" s="81"/>
      <c r="V76" s="142" t="s">
        <v>18</v>
      </c>
      <c r="W76" s="137"/>
      <c r="X76" s="85"/>
      <c r="Y76" s="85"/>
      <c r="Z76" s="85"/>
      <c r="AA76" s="152">
        <v>1</v>
      </c>
      <c r="AB76" s="152"/>
      <c r="AC76" s="85"/>
      <c r="AD76" s="86" t="s">
        <v>80</v>
      </c>
      <c r="AE76" s="87" t="s">
        <v>84</v>
      </c>
      <c r="AF76" s="86"/>
      <c r="AG76" s="86" t="s">
        <v>30</v>
      </c>
    </row>
    <row r="77" spans="1:64" ht="18" customHeight="1">
      <c r="D77" s="40"/>
      <c r="E77" s="42"/>
      <c r="F77" s="53"/>
      <c r="G77" s="42"/>
      <c r="H77" s="42"/>
      <c r="I77" s="155" t="s">
        <v>76</v>
      </c>
      <c r="J77" s="146"/>
      <c r="K77" s="155" t="s">
        <v>25</v>
      </c>
      <c r="L77" s="156"/>
      <c r="M77" s="146">
        <f ca="1">Q69</f>
        <v>0.8</v>
      </c>
      <c r="N77" s="146"/>
      <c r="O77" s="146"/>
      <c r="P77" s="155" t="s">
        <v>21</v>
      </c>
      <c r="Q77" s="156"/>
      <c r="R77" s="156">
        <f ca="1">K70</f>
        <v>1000</v>
      </c>
      <c r="S77" s="156"/>
      <c r="T77" s="156"/>
      <c r="U77" s="156"/>
      <c r="V77" s="42"/>
      <c r="W77" s="17"/>
      <c r="X77" s="56"/>
      <c r="Y77" s="56"/>
      <c r="Z77" s="56"/>
      <c r="AA77" s="56"/>
      <c r="AB77" s="56"/>
      <c r="AC77" s="56"/>
      <c r="AD77" s="56"/>
      <c r="AE77" s="56"/>
      <c r="AF77" s="8" t="str">
        <f>IF(AF46="","",AF46)</f>
        <v/>
      </c>
      <c r="AG77" s="8" t="str">
        <f>IF(AG46="","",AG46)</f>
        <v/>
      </c>
      <c r="AH77" s="8" t="str">
        <f>IF(AH46="","",AH46)</f>
        <v/>
      </c>
      <c r="AI77" s="10" t="str">
        <f>IF(AI46="","",AI46)</f>
        <v/>
      </c>
      <c r="AJ77" s="158">
        <f ca="1">I79/N79</f>
        <v>1250</v>
      </c>
      <c r="AK77" s="158"/>
      <c r="AL77" s="158"/>
      <c r="AM77" s="158"/>
      <c r="AN77" s="158"/>
      <c r="AO77" s="104"/>
      <c r="AP77" s="104"/>
      <c r="AQ77" s="104"/>
      <c r="AR77" s="104"/>
      <c r="AS77" s="53"/>
      <c r="AT77" s="53"/>
      <c r="AU77" s="53"/>
    </row>
    <row r="78" spans="1:64" ht="18" customHeight="1">
      <c r="D78" s="40"/>
      <c r="E78" s="42"/>
      <c r="F78" s="53"/>
      <c r="G78" s="42"/>
      <c r="H78" s="42"/>
      <c r="I78" s="42"/>
      <c r="J78" s="17"/>
      <c r="K78" s="17"/>
      <c r="L78" s="17"/>
      <c r="M78" s="42"/>
      <c r="N78" s="17"/>
      <c r="O78" s="17"/>
      <c r="P78" s="17"/>
      <c r="Q78" s="33"/>
      <c r="R78" s="33"/>
      <c r="S78" s="33"/>
      <c r="T78" s="33"/>
      <c r="U78" s="33"/>
      <c r="V78" s="42"/>
      <c r="W78" s="17"/>
      <c r="X78" s="56"/>
      <c r="Y78" s="56"/>
      <c r="Z78" s="56"/>
      <c r="AA78" s="56"/>
      <c r="AB78" s="56"/>
      <c r="AC78" s="56"/>
      <c r="AD78" s="56"/>
      <c r="AE78" s="56"/>
      <c r="AF78" s="123">
        <f ca="1">N79</f>
        <v>0.8</v>
      </c>
      <c r="AG78" s="123"/>
      <c r="AH78" s="123"/>
      <c r="AI78" s="28" t="s">
        <v>30</v>
      </c>
      <c r="AJ78" s="157">
        <f ca="1">I79*10</f>
        <v>10000</v>
      </c>
      <c r="AK78" s="157"/>
      <c r="AL78" s="157"/>
      <c r="AM78" s="157"/>
      <c r="AN78" s="157"/>
      <c r="AO78" s="8"/>
      <c r="AP78" s="8"/>
      <c r="AQ78" s="8"/>
      <c r="AR78" s="8"/>
      <c r="AS78" s="53"/>
      <c r="AT78" s="53"/>
      <c r="AU78" s="53"/>
    </row>
    <row r="79" spans="1:64" ht="18" customHeight="1">
      <c r="B79" s="139" t="s">
        <v>34</v>
      </c>
      <c r="C79" s="139"/>
      <c r="D79" s="139"/>
      <c r="E79" s="139"/>
      <c r="F79" s="139"/>
      <c r="G79" s="139"/>
      <c r="H79" s="139"/>
      <c r="I79" s="148">
        <f ca="1">R77</f>
        <v>1000</v>
      </c>
      <c r="J79" s="148"/>
      <c r="K79" s="148"/>
      <c r="L79" s="147" t="s">
        <v>2</v>
      </c>
      <c r="M79" s="147"/>
      <c r="N79" s="147">
        <f ca="1">M77</f>
        <v>0.8</v>
      </c>
      <c r="O79" s="147"/>
      <c r="P79" s="147"/>
      <c r="Q79" s="147" t="s">
        <v>21</v>
      </c>
      <c r="R79" s="147"/>
      <c r="S79" s="147">
        <f ca="1">I79/N79</f>
        <v>1250</v>
      </c>
      <c r="T79" s="147"/>
      <c r="U79" s="147"/>
      <c r="V79" s="147"/>
      <c r="W79" s="17"/>
      <c r="X79" s="56"/>
      <c r="Y79" s="56"/>
      <c r="Z79" s="56"/>
      <c r="AA79" s="56"/>
      <c r="AB79" s="56"/>
      <c r="AC79" s="56"/>
      <c r="AD79" s="56"/>
      <c r="AE79" s="56"/>
      <c r="AF79" s="22"/>
      <c r="AG79" s="22"/>
      <c r="AH79" s="22"/>
      <c r="AI79" s="22"/>
      <c r="AJ79" s="114">
        <f ca="1">(AF78*10)*(INT(AJ77/1000))</f>
        <v>8</v>
      </c>
      <c r="AK79" s="114"/>
      <c r="AL79" s="31"/>
      <c r="AM79" s="24"/>
      <c r="AN79" s="8"/>
      <c r="AO79" s="8"/>
      <c r="AP79" s="8"/>
      <c r="AQ79" s="8"/>
      <c r="AR79" s="8"/>
      <c r="AS79" s="53"/>
      <c r="AT79" s="53"/>
      <c r="AU79" s="53"/>
    </row>
    <row r="80" spans="1:64" ht="18" customHeight="1"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22"/>
      <c r="AG80" s="22"/>
      <c r="AH80" s="22"/>
      <c r="AI80" s="22"/>
      <c r="AJ80" s="116">
        <f ca="1">INT(AJ78/100)-AJ79*10</f>
        <v>20</v>
      </c>
      <c r="AK80" s="116"/>
      <c r="AL80" s="116"/>
      <c r="AM80" s="24"/>
      <c r="AN80" s="8"/>
      <c r="AO80" s="8"/>
      <c r="AP80" s="8"/>
      <c r="AQ80" s="8"/>
      <c r="AR80" s="8"/>
    </row>
    <row r="81" spans="1:64" ht="18" customHeight="1"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22"/>
      <c r="AG81" s="22"/>
      <c r="AH81" s="22"/>
      <c r="AI81" s="22"/>
      <c r="AJ81" s="20"/>
      <c r="AK81" s="114">
        <f ca="1">(AF78*10)*((INT(AJ77/100))-(INT(AJ77/1000)*10))</f>
        <v>16</v>
      </c>
      <c r="AL81" s="114"/>
      <c r="AM81" s="31"/>
      <c r="AN81" s="10"/>
      <c r="AO81" s="8"/>
      <c r="AP81" s="8"/>
      <c r="AQ81" s="8"/>
      <c r="AR81" s="8"/>
    </row>
    <row r="82" spans="1:64" ht="18" customHeight="1"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105" t="s">
        <v>85</v>
      </c>
      <c r="X82" s="154">
        <f ca="1">S79</f>
        <v>1250</v>
      </c>
      <c r="Y82" s="154"/>
      <c r="Z82" s="154"/>
      <c r="AA82" s="154"/>
      <c r="AB82" s="106" t="s">
        <v>5</v>
      </c>
      <c r="AC82" s="106"/>
      <c r="AD82" s="20" t="s">
        <v>4</v>
      </c>
      <c r="AE82" s="41"/>
      <c r="AF82" s="22"/>
      <c r="AG82" s="22"/>
      <c r="AH82" s="22"/>
      <c r="AI82" s="22"/>
      <c r="AJ82" s="20"/>
      <c r="AK82" s="117">
        <f ca="1">AJ80*10-AK81*10</f>
        <v>40</v>
      </c>
      <c r="AL82" s="117"/>
      <c r="AM82" s="117"/>
      <c r="AN82" s="21"/>
      <c r="AO82" s="8"/>
      <c r="AP82" s="8"/>
      <c r="AQ82" s="8"/>
      <c r="AR82" s="8"/>
    </row>
    <row r="83" spans="1:64" s="7" customFormat="1" ht="18" customHeight="1">
      <c r="A83" s="60"/>
      <c r="B83" s="60"/>
      <c r="C83" s="60"/>
      <c r="D83" s="60"/>
      <c r="E83" s="60"/>
      <c r="F83" s="60"/>
      <c r="G83" s="60"/>
      <c r="H83" s="60"/>
      <c r="I83" s="60"/>
      <c r="J83" s="61"/>
      <c r="AF83" s="22"/>
      <c r="AG83" s="22"/>
      <c r="AH83" s="22"/>
      <c r="AI83" s="22"/>
      <c r="AJ83" s="20"/>
      <c r="AK83" s="114">
        <f ca="1">(AF78*10)*(INT(AJ77/10)-INT(AJ77/100)*10)</f>
        <v>40</v>
      </c>
      <c r="AL83" s="114"/>
      <c r="AM83" s="114"/>
      <c r="AN83" s="31"/>
      <c r="AO83" s="8"/>
      <c r="AP83" s="8"/>
      <c r="AQ83" s="8"/>
      <c r="AR83" s="8"/>
      <c r="AS83" s="7" t="s">
        <v>18</v>
      </c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64" s="7" customFormat="1" ht="18" customHeight="1">
      <c r="A84" s="60"/>
      <c r="W84" s="64"/>
      <c r="X84" s="61"/>
      <c r="Y84" s="61"/>
      <c r="Z84" s="61"/>
      <c r="AA84" s="61"/>
      <c r="AB84" s="43"/>
      <c r="AK84" s="116">
        <f ca="1">AK82-AK83</f>
        <v>0</v>
      </c>
      <c r="AL84" s="116"/>
      <c r="AM84" s="116"/>
      <c r="AN84" s="116"/>
      <c r="AO84" s="116"/>
      <c r="AP84" s="8"/>
      <c r="AQ84" s="8"/>
      <c r="AR84" s="8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121" spans="1:37" s="80" customFormat="1" ht="18.600000000000001" customHeight="1">
      <c r="A121" s="88"/>
      <c r="B121" s="103"/>
      <c r="C121" s="84"/>
      <c r="D121" s="84"/>
      <c r="E121" s="85"/>
      <c r="F121" s="85"/>
      <c r="G121" s="85"/>
      <c r="H121" s="100"/>
      <c r="I121" s="85"/>
      <c r="J121" s="85"/>
      <c r="K121" s="85"/>
      <c r="L121" s="83"/>
      <c r="M121" s="83"/>
      <c r="N121" s="85"/>
      <c r="O121" s="85"/>
      <c r="P121" s="85"/>
      <c r="Q121" s="100"/>
      <c r="R121" s="85"/>
      <c r="S121" s="81"/>
      <c r="T121" s="81"/>
      <c r="U121" s="81"/>
      <c r="V121" s="82"/>
      <c r="W121" s="83"/>
      <c r="X121" s="85"/>
      <c r="Y121" s="85"/>
      <c r="Z121" s="85"/>
      <c r="AA121" s="85"/>
      <c r="AB121" s="85"/>
      <c r="AC121" s="85"/>
      <c r="AD121" s="85"/>
      <c r="AE121" s="85"/>
      <c r="AF121" s="83"/>
      <c r="AG121" s="83"/>
      <c r="AH121" s="86"/>
      <c r="AI121" s="86"/>
      <c r="AJ121" s="86"/>
      <c r="AK121" s="86"/>
    </row>
  </sheetData>
  <mergeCells count="127">
    <mergeCell ref="AK83:AM83"/>
    <mergeCell ref="AK84:AO84"/>
    <mergeCell ref="X82:AA82"/>
    <mergeCell ref="AF78:AH78"/>
    <mergeCell ref="B79:H79"/>
    <mergeCell ref="I79:K79"/>
    <mergeCell ref="L79:M79"/>
    <mergeCell ref="N79:P79"/>
    <mergeCell ref="Q79:R79"/>
    <mergeCell ref="S79:V79"/>
    <mergeCell ref="AJ79:AK79"/>
    <mergeCell ref="AJ80:AL80"/>
    <mergeCell ref="AK81:AL81"/>
    <mergeCell ref="AK82:AM82"/>
    <mergeCell ref="B76:C76"/>
    <mergeCell ref="G76:H76"/>
    <mergeCell ref="K76:L76"/>
    <mergeCell ref="Q76:S76"/>
    <mergeCell ref="V76:W76"/>
    <mergeCell ref="AA76:AB76"/>
    <mergeCell ref="AJ78:AN78"/>
    <mergeCell ref="I77:J77"/>
    <mergeCell ref="K77:L77"/>
    <mergeCell ref="M77:O77"/>
    <mergeCell ref="P77:Q77"/>
    <mergeCell ref="R77:U77"/>
    <mergeCell ref="AJ77:AN77"/>
    <mergeCell ref="B69:H69"/>
    <mergeCell ref="Q69:S69"/>
    <mergeCell ref="K67:M67"/>
    <mergeCell ref="B70:C70"/>
    <mergeCell ref="F70:H70"/>
    <mergeCell ref="V70:W70"/>
    <mergeCell ref="AA70:AB70"/>
    <mergeCell ref="B73:C73"/>
    <mergeCell ref="L73:M73"/>
    <mergeCell ref="V73:W73"/>
    <mergeCell ref="K70:M70"/>
    <mergeCell ref="X64:AA64"/>
    <mergeCell ref="AK62:AM62"/>
    <mergeCell ref="S61:V61"/>
    <mergeCell ref="AM66:AN66"/>
    <mergeCell ref="AJ61:AL61"/>
    <mergeCell ref="AK63:AM63"/>
    <mergeCell ref="AK64:AN64"/>
    <mergeCell ref="I59:J59"/>
    <mergeCell ref="K59:L59"/>
    <mergeCell ref="M59:O59"/>
    <mergeCell ref="P59:Q59"/>
    <mergeCell ref="R59:U59"/>
    <mergeCell ref="I61:K61"/>
    <mergeCell ref="V47:W47"/>
    <mergeCell ref="AA47:AB47"/>
    <mergeCell ref="V52:W52"/>
    <mergeCell ref="L55:M55"/>
    <mergeCell ref="V55:W55"/>
    <mergeCell ref="S48:V48"/>
    <mergeCell ref="B49:C49"/>
    <mergeCell ref="B44:C44"/>
    <mergeCell ref="L44:M44"/>
    <mergeCell ref="V44:W44"/>
    <mergeCell ref="B47:C47"/>
    <mergeCell ref="G47:H47"/>
    <mergeCell ref="Q47:S47"/>
    <mergeCell ref="K47:L47"/>
    <mergeCell ref="B51:H51"/>
    <mergeCell ref="Q51:S51"/>
    <mergeCell ref="B52:C52"/>
    <mergeCell ref="F52:H52"/>
    <mergeCell ref="K52:L52"/>
    <mergeCell ref="AA52:AB52"/>
    <mergeCell ref="T24:V24"/>
    <mergeCell ref="S14:U14"/>
    <mergeCell ref="AI1:AJ1"/>
    <mergeCell ref="AI35:AJ35"/>
    <mergeCell ref="Z4:AB4"/>
    <mergeCell ref="Z38:AB38"/>
    <mergeCell ref="Q40:S40"/>
    <mergeCell ref="AA41:AB41"/>
    <mergeCell ref="AF44:AG44"/>
    <mergeCell ref="V41:W41"/>
    <mergeCell ref="B32:H32"/>
    <mergeCell ref="B28:H28"/>
    <mergeCell ref="Q48:R48"/>
    <mergeCell ref="B38:C38"/>
    <mergeCell ref="O38:P38"/>
    <mergeCell ref="I48:K48"/>
    <mergeCell ref="L48:M48"/>
    <mergeCell ref="B40:H40"/>
    <mergeCell ref="B41:C41"/>
    <mergeCell ref="K41:L41"/>
    <mergeCell ref="F41:H41"/>
    <mergeCell ref="B4:C4"/>
    <mergeCell ref="B14:C14"/>
    <mergeCell ref="B25:C25"/>
    <mergeCell ref="O4:P4"/>
    <mergeCell ref="B16:H16"/>
    <mergeCell ref="E25:G25"/>
    <mergeCell ref="K25:M25"/>
    <mergeCell ref="B12:H12"/>
    <mergeCell ref="B7:H7"/>
    <mergeCell ref="H14:J14"/>
    <mergeCell ref="B22:H22"/>
    <mergeCell ref="AF73:AG73"/>
    <mergeCell ref="AK59:AO59"/>
    <mergeCell ref="B48:H48"/>
    <mergeCell ref="H49:J49"/>
    <mergeCell ref="AF55:AG55"/>
    <mergeCell ref="B58:C58"/>
    <mergeCell ref="G58:H58"/>
    <mergeCell ref="K58:L58"/>
    <mergeCell ref="Q58:S58"/>
    <mergeCell ref="S49:U49"/>
    <mergeCell ref="N61:P61"/>
    <mergeCell ref="E67:G67"/>
    <mergeCell ref="N48:P48"/>
    <mergeCell ref="B67:C67"/>
    <mergeCell ref="B61:H61"/>
    <mergeCell ref="L61:M61"/>
    <mergeCell ref="B55:C55"/>
    <mergeCell ref="AF48:AI48"/>
    <mergeCell ref="Q61:R61"/>
    <mergeCell ref="V58:W58"/>
    <mergeCell ref="AA58:AB58"/>
    <mergeCell ref="AF60:AH60"/>
    <mergeCell ref="AJ60:AM60"/>
    <mergeCell ref="AK65:AN65"/>
  </mergeCells>
  <phoneticPr fontId="1"/>
  <pageMargins left="0.39370078740157483" right="0.39370078740157483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BK65"/>
  <sheetViews>
    <sheetView topLeftCell="A52" workbookViewId="0">
      <selection activeCell="I3" sqref="I3"/>
    </sheetView>
  </sheetViews>
  <sheetFormatPr defaultRowHeight="24.95" customHeight="1"/>
  <cols>
    <col min="1" max="43" width="1.69921875" customWidth="1"/>
    <col min="45" max="45" width="8.796875" style="7" customWidth="1"/>
  </cols>
  <sheetData>
    <row r="1" spans="1:63" ht="24.95" customHeight="1">
      <c r="D1" s="3" t="s">
        <v>88</v>
      </c>
      <c r="AG1" s="2" t="s">
        <v>3</v>
      </c>
      <c r="AH1" s="2"/>
      <c r="AI1" s="112">
        <v>1</v>
      </c>
      <c r="AJ1" s="112"/>
      <c r="AK1" s="62"/>
      <c r="AL1" s="62"/>
      <c r="AM1" s="62"/>
      <c r="AN1" s="62"/>
      <c r="AO1" s="62"/>
      <c r="AP1" s="62"/>
    </row>
    <row r="2" spans="1:63" ht="24.95" customHeight="1">
      <c r="I2" t="s">
        <v>96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63" ht="22.5" customHeight="1">
      <c r="O3" s="7"/>
      <c r="P3" s="7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63" ht="22.5" customHeight="1">
      <c r="A4" s="62" t="s">
        <v>23</v>
      </c>
      <c r="B4" s="144">
        <v>1</v>
      </c>
      <c r="C4" s="145"/>
      <c r="D4" s="40"/>
      <c r="E4" s="42" t="s">
        <v>54</v>
      </c>
      <c r="F4" s="42"/>
      <c r="G4" s="33"/>
      <c r="H4" s="42"/>
      <c r="I4" s="42"/>
      <c r="J4" s="140">
        <f ca="1">AC4*INT(RAND()*(10-4)+4)+INT(RAND()*(4-1)+1)/10</f>
        <v>4.7</v>
      </c>
      <c r="K4" s="140"/>
      <c r="L4" s="140"/>
      <c r="M4" s="42" t="s">
        <v>55</v>
      </c>
      <c r="N4" s="42"/>
      <c r="O4" s="57"/>
      <c r="P4" s="5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40">
        <f ca="1">INT(RAND()*(10-4)+4)/10</f>
        <v>0.9</v>
      </c>
      <c r="AD4" s="140"/>
      <c r="AE4" s="140"/>
      <c r="AF4" s="40" t="s">
        <v>56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2"/>
      <c r="AT4" s="52"/>
    </row>
    <row r="5" spans="1:63" ht="22.5" customHeight="1">
      <c r="D5" s="40" t="s">
        <v>57</v>
      </c>
      <c r="E5" s="42"/>
      <c r="F5" s="53"/>
      <c r="G5" s="42"/>
      <c r="H5" s="42"/>
      <c r="I5" s="42"/>
      <c r="J5" s="17"/>
      <c r="K5" s="17"/>
      <c r="L5" s="17"/>
      <c r="M5" s="42"/>
      <c r="N5" s="17"/>
      <c r="O5" s="17"/>
      <c r="P5" s="17"/>
      <c r="Q5" s="33"/>
      <c r="R5" s="33"/>
      <c r="S5" s="33"/>
      <c r="T5" s="33"/>
      <c r="U5" s="33"/>
      <c r="V5" s="42"/>
      <c r="W5" s="17"/>
      <c r="X5" s="56"/>
      <c r="Y5" s="56"/>
      <c r="Z5" s="56"/>
      <c r="AA5" s="56"/>
      <c r="AB5" s="56"/>
      <c r="AC5" s="56"/>
      <c r="AD5" s="56"/>
      <c r="AE5" s="56"/>
      <c r="AF5" s="56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3"/>
      <c r="AR5" s="53"/>
      <c r="AS5" s="53"/>
      <c r="AT5" s="53"/>
    </row>
    <row r="6" spans="1:63" ht="24.75" customHeight="1"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7" t="s">
        <v>22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</row>
    <row r="7" spans="1:63" s="7" customFormat="1" ht="24.95" customHeight="1">
      <c r="A7" s="60" t="s">
        <v>19</v>
      </c>
      <c r="B7" s="139" t="s">
        <v>34</v>
      </c>
      <c r="C7" s="139"/>
      <c r="D7" s="139"/>
      <c r="E7" s="139"/>
      <c r="F7" s="139"/>
      <c r="G7" s="139"/>
      <c r="H7" s="139"/>
      <c r="I7" s="60"/>
      <c r="J7" s="61"/>
      <c r="AC7" s="7" t="s">
        <v>36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7" customFormat="1" ht="24.95" customHeight="1">
      <c r="A8" s="60"/>
      <c r="B8" s="60"/>
      <c r="C8" s="60"/>
      <c r="D8" s="60"/>
      <c r="E8" s="60"/>
      <c r="F8" s="60"/>
      <c r="G8" s="60"/>
      <c r="H8" s="60"/>
      <c r="I8" s="60"/>
      <c r="J8" s="61"/>
      <c r="AR8" s="7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7" customFormat="1" ht="24.95" customHeight="1">
      <c r="A9" s="60"/>
      <c r="B9" s="60"/>
      <c r="C9" s="60"/>
      <c r="D9" s="60"/>
      <c r="E9" s="60"/>
      <c r="F9" s="60"/>
      <c r="G9" s="60"/>
      <c r="H9" s="60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7" customFormat="1" ht="24.75" customHeight="1"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7" customFormat="1" ht="24.95" customHeight="1">
      <c r="A11" s="60"/>
      <c r="B11" s="60" t="s">
        <v>22</v>
      </c>
      <c r="C11" s="60"/>
      <c r="D11" s="43" t="s">
        <v>51</v>
      </c>
      <c r="E11" s="60"/>
      <c r="F11" s="60"/>
      <c r="G11" s="60"/>
      <c r="H11" s="60"/>
      <c r="I11" s="60"/>
      <c r="J11" s="61"/>
      <c r="K11" s="61"/>
      <c r="L11" s="61"/>
      <c r="M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43"/>
      <c r="AE11" s="43"/>
      <c r="AF11" s="43" t="s">
        <v>52</v>
      </c>
      <c r="AG11" s="43"/>
      <c r="AH11" s="43"/>
      <c r="AI11" s="43"/>
      <c r="AJ11" s="43"/>
      <c r="AK11" s="43"/>
      <c r="AL11" s="43"/>
      <c r="AN11" s="43"/>
      <c r="AO11" s="43"/>
      <c r="AP11" s="43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7" customFormat="1" ht="24.95" customHeight="1">
      <c r="A12" s="60"/>
      <c r="B12" s="60"/>
      <c r="C12" s="60"/>
      <c r="D12" s="60"/>
      <c r="E12" s="60"/>
      <c r="F12" s="60"/>
      <c r="G12" s="60"/>
      <c r="H12" s="60"/>
      <c r="I12" s="60"/>
      <c r="J12" s="61"/>
      <c r="K12" s="61"/>
      <c r="L12" s="57" t="s">
        <v>53</v>
      </c>
      <c r="M12" s="57"/>
      <c r="N12" s="57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57" t="s">
        <v>53</v>
      </c>
      <c r="AK12" s="57"/>
      <c r="AL12" s="57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ht="22.5" customHeight="1">
      <c r="A13" s="62" t="s">
        <v>23</v>
      </c>
      <c r="B13" s="144">
        <v>2</v>
      </c>
      <c r="C13" s="145"/>
      <c r="D13" s="40"/>
      <c r="E13" s="42" t="s">
        <v>58</v>
      </c>
      <c r="F13" s="42"/>
      <c r="G13" s="33"/>
      <c r="H13" s="42"/>
      <c r="I13" s="42"/>
      <c r="J13" s="57"/>
      <c r="K13" s="57"/>
      <c r="L13" s="140">
        <f ca="1">AF13*INT(RAND()*(10-4)+4)+INT(RAND()*(10-1)+1)/10</f>
        <v>6.5</v>
      </c>
      <c r="M13" s="140"/>
      <c r="N13" s="140"/>
      <c r="O13" s="109" t="s">
        <v>91</v>
      </c>
      <c r="P13" s="5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57"/>
      <c r="AD13" s="57"/>
      <c r="AE13" s="57"/>
      <c r="AF13" s="140">
        <f ca="1">INT(RAND()*(10-4)+4)/10+1</f>
        <v>1.4</v>
      </c>
      <c r="AG13" s="140"/>
      <c r="AH13" s="140"/>
      <c r="AI13" s="110" t="s">
        <v>92</v>
      </c>
      <c r="AJ13" s="53"/>
      <c r="AK13" s="53"/>
      <c r="AL13" s="53"/>
      <c r="AM13" s="53"/>
      <c r="AN13" s="53"/>
      <c r="AO13" s="53"/>
      <c r="AP13" s="53"/>
      <c r="AQ13" s="53"/>
      <c r="AR13" s="53"/>
      <c r="AS13" s="52"/>
      <c r="AT13" s="52"/>
    </row>
    <row r="14" spans="1:63" ht="22.5" customHeight="1">
      <c r="D14" s="40" t="s">
        <v>59</v>
      </c>
      <c r="E14" s="42"/>
      <c r="F14" s="53"/>
      <c r="G14" s="42"/>
      <c r="H14" s="42"/>
      <c r="I14" s="42"/>
      <c r="J14" s="17"/>
      <c r="K14" s="17"/>
      <c r="L14" s="17"/>
      <c r="M14" s="42"/>
      <c r="N14" s="109" t="s">
        <v>95</v>
      </c>
      <c r="O14" s="17"/>
      <c r="P14" s="17"/>
      <c r="Q14" s="33"/>
      <c r="R14" s="33"/>
      <c r="S14" s="33"/>
      <c r="T14" s="33"/>
      <c r="U14" s="33"/>
      <c r="V14" s="42"/>
      <c r="W14" s="17"/>
      <c r="X14" s="56"/>
      <c r="Y14" s="56"/>
      <c r="Z14" s="56"/>
      <c r="AA14" s="56"/>
      <c r="AB14" s="56"/>
      <c r="AC14" s="56"/>
      <c r="AD14" s="56"/>
      <c r="AE14" s="56"/>
      <c r="AF14" s="56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3"/>
      <c r="AR14" s="53"/>
      <c r="AS14" s="53"/>
      <c r="AT14" s="53"/>
    </row>
    <row r="15" spans="1:63" ht="24.75" customHeight="1"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7" t="s">
        <v>22</v>
      </c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63" s="7" customFormat="1" ht="24.95" customHeight="1">
      <c r="A16" s="60" t="s">
        <v>19</v>
      </c>
      <c r="B16" s="139" t="s">
        <v>34</v>
      </c>
      <c r="C16" s="139"/>
      <c r="D16" s="139"/>
      <c r="E16" s="139"/>
      <c r="F16" s="139"/>
      <c r="G16" s="139"/>
      <c r="H16" s="139"/>
      <c r="I16" s="60"/>
      <c r="J16" s="61"/>
      <c r="AC16" s="7" t="s">
        <v>36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7" customFormat="1" ht="24.95" customHeight="1">
      <c r="A17" s="60"/>
      <c r="B17" s="60"/>
      <c r="C17" s="60"/>
      <c r="D17" s="60"/>
      <c r="E17" s="60"/>
      <c r="F17" s="60"/>
      <c r="G17" s="60"/>
      <c r="H17" s="60"/>
      <c r="I17" s="60"/>
      <c r="J17" s="61"/>
      <c r="AR17" s="7" t="s">
        <v>24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7" customFormat="1" ht="24.95" customHeight="1">
      <c r="A18" s="60"/>
      <c r="B18" s="60"/>
      <c r="C18" s="60"/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7" customFormat="1" ht="24.75" customHeight="1"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7" customFormat="1" ht="24.95" customHeight="1">
      <c r="A20" s="60"/>
      <c r="B20" s="60" t="s">
        <v>22</v>
      </c>
      <c r="C20" s="60"/>
      <c r="D20" s="43" t="s">
        <v>51</v>
      </c>
      <c r="E20" s="60"/>
      <c r="F20" s="60"/>
      <c r="G20" s="60"/>
      <c r="H20" s="60"/>
      <c r="I20" s="60"/>
      <c r="J20" s="61"/>
      <c r="K20" s="61"/>
      <c r="L20" s="61"/>
      <c r="M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43"/>
      <c r="AE20" s="43"/>
      <c r="AF20" s="43" t="s">
        <v>52</v>
      </c>
      <c r="AG20" s="43"/>
      <c r="AH20" s="43"/>
      <c r="AI20" s="43"/>
      <c r="AJ20" s="43"/>
      <c r="AK20" s="43"/>
      <c r="AL20" s="43"/>
      <c r="AN20" s="43"/>
      <c r="AO20" s="43"/>
      <c r="AP20" s="43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7" customFormat="1" ht="24.95" customHeight="1">
      <c r="A21" s="60"/>
      <c r="B21" s="58"/>
      <c r="C21" s="58"/>
      <c r="D21" s="58"/>
      <c r="E21" s="58"/>
      <c r="F21" s="58"/>
      <c r="G21" s="58"/>
      <c r="H21" s="58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7" customFormat="1" ht="24.95" customHeight="1">
      <c r="A22" s="60"/>
      <c r="B22" s="60"/>
      <c r="C22" s="60"/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43"/>
      <c r="S22" s="43"/>
      <c r="T22" s="57"/>
      <c r="U22" s="57"/>
      <c r="V22" s="57"/>
      <c r="W22" s="43"/>
      <c r="X22" s="43"/>
      <c r="Y22" s="43"/>
      <c r="Z22" s="43"/>
      <c r="AA22" s="43"/>
      <c r="AB22" s="43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</row>
    <row r="23" spans="1:63" ht="22.5" customHeight="1">
      <c r="A23" s="62" t="s">
        <v>23</v>
      </c>
      <c r="B23" s="144">
        <v>3</v>
      </c>
      <c r="C23" s="145"/>
      <c r="D23" s="40"/>
      <c r="E23" s="140">
        <f ca="1">AD23*INT(RAND()*(10-4)+4)+INT(RAND()*(6-1)+1)/10+10</f>
        <v>14.299999999999999</v>
      </c>
      <c r="F23" s="140"/>
      <c r="G23" s="140"/>
      <c r="H23" s="42" t="s">
        <v>60</v>
      </c>
      <c r="I23" s="42"/>
      <c r="J23" s="57"/>
      <c r="K23" s="57"/>
      <c r="L23" s="57"/>
      <c r="M23" s="42"/>
      <c r="N23" s="42"/>
      <c r="O23" s="57"/>
      <c r="P23" s="57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57"/>
      <c r="AD23" s="140">
        <f ca="1">INT(RAND()*(10-6)+6)/10</f>
        <v>0.7</v>
      </c>
      <c r="AE23" s="140"/>
      <c r="AF23" s="140"/>
      <c r="AG23" s="40" t="s">
        <v>61</v>
      </c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2"/>
      <c r="AT23" s="52"/>
    </row>
    <row r="24" spans="1:63" ht="22.5" customHeight="1">
      <c r="D24" s="40" t="s">
        <v>62</v>
      </c>
      <c r="E24" s="42"/>
      <c r="F24" s="53"/>
      <c r="G24" s="42"/>
      <c r="H24" s="42"/>
      <c r="I24" s="42"/>
      <c r="J24" s="17"/>
      <c r="K24" s="17"/>
      <c r="L24" s="17"/>
      <c r="M24" s="42"/>
      <c r="N24" s="17"/>
      <c r="O24" s="17"/>
      <c r="P24" s="17"/>
      <c r="Q24" s="33"/>
      <c r="R24" s="33"/>
      <c r="S24" s="33"/>
      <c r="T24" s="33"/>
      <c r="U24" s="33"/>
      <c r="V24" s="42"/>
      <c r="W24" s="17"/>
      <c r="X24" s="56"/>
      <c r="Y24" s="56"/>
      <c r="Z24" s="56"/>
      <c r="AA24" s="56"/>
      <c r="AB24" s="56"/>
      <c r="AC24" s="56"/>
      <c r="AD24" s="56"/>
      <c r="AE24" s="56"/>
      <c r="AF24" s="56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3"/>
      <c r="AR24" s="53"/>
      <c r="AS24" s="53"/>
      <c r="AT24" s="53"/>
    </row>
    <row r="25" spans="1:63" ht="24.75" customHeight="1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7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63" s="7" customFormat="1" ht="24.95" customHeight="1">
      <c r="A26" s="60" t="s">
        <v>19</v>
      </c>
      <c r="B26" s="139" t="s">
        <v>34</v>
      </c>
      <c r="C26" s="139"/>
      <c r="D26" s="139"/>
      <c r="E26" s="139"/>
      <c r="F26" s="139"/>
      <c r="G26" s="139"/>
      <c r="H26" s="139"/>
      <c r="I26" s="60"/>
      <c r="J26" s="61"/>
      <c r="AC26" s="7" t="s">
        <v>36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7" customFormat="1" ht="24.95" customHeight="1">
      <c r="A27" s="60"/>
      <c r="B27" s="60"/>
      <c r="C27" s="60"/>
      <c r="D27" s="60"/>
      <c r="E27" s="60"/>
      <c r="F27" s="60"/>
      <c r="G27" s="60"/>
      <c r="H27" s="60"/>
      <c r="I27" s="60"/>
      <c r="J27" s="61"/>
      <c r="AR27" s="7" t="s">
        <v>24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7" customFormat="1" ht="24.95" customHeight="1">
      <c r="A28" s="60"/>
      <c r="B28" s="60"/>
      <c r="C28" s="60"/>
      <c r="D28" s="60"/>
      <c r="E28" s="60"/>
      <c r="F28" s="60"/>
      <c r="G28" s="60"/>
      <c r="H28" s="60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7" customFormat="1" ht="24.75" customHeight="1"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7" customFormat="1" ht="24.95" customHeight="1">
      <c r="A30" s="60"/>
      <c r="B30" s="60" t="s">
        <v>22</v>
      </c>
      <c r="C30" s="60"/>
      <c r="D30" s="43" t="s">
        <v>51</v>
      </c>
      <c r="E30" s="60"/>
      <c r="F30" s="60"/>
      <c r="G30" s="60"/>
      <c r="H30" s="60"/>
      <c r="I30" s="60"/>
      <c r="J30" s="61"/>
      <c r="K30" s="61"/>
      <c r="L30" s="61"/>
      <c r="M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43"/>
      <c r="AD30" s="43" t="s">
        <v>52</v>
      </c>
      <c r="AE30" s="43"/>
      <c r="AF30" s="43"/>
      <c r="AG30" s="43"/>
      <c r="AH30" s="43"/>
      <c r="AI30" s="43"/>
      <c r="AJ30" s="43"/>
      <c r="AK30" s="43"/>
      <c r="AL30" s="43"/>
      <c r="AN30" s="43"/>
      <c r="AO30" s="43"/>
      <c r="AP30" s="43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7" customFormat="1" ht="24.95" customHeight="1">
      <c r="A31" s="60"/>
      <c r="B31" s="58"/>
      <c r="C31" s="58"/>
      <c r="D31" s="58"/>
      <c r="E31" s="58"/>
      <c r="F31" s="58"/>
      <c r="G31" s="58"/>
      <c r="H31" s="58"/>
      <c r="I31" s="6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7" customFormat="1" ht="24.95" customHeight="1">
      <c r="A32" s="60"/>
      <c r="B32" s="58"/>
      <c r="C32" s="58"/>
      <c r="D32" s="58"/>
      <c r="E32" s="58"/>
      <c r="F32" s="58"/>
      <c r="G32" s="58"/>
      <c r="H32" s="58"/>
      <c r="I32" s="60"/>
      <c r="J32" s="61"/>
      <c r="K32" s="61"/>
      <c r="L32" s="61"/>
      <c r="M32" s="61"/>
      <c r="N32" s="61"/>
      <c r="O32" s="61"/>
      <c r="P32" s="61"/>
      <c r="Q32" s="61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ht="24.95" customHeight="1">
      <c r="D33" s="3" t="str">
        <f>IF(D1="","",D1)</f>
        <v>小数のわり算⑫</v>
      </c>
      <c r="AG33" s="2" t="str">
        <f>IF(AG1="","",AG1)</f>
        <v>№</v>
      </c>
      <c r="AH33" s="2"/>
      <c r="AI33" s="112">
        <f>IF(AI1="","",AI1)</f>
        <v>1</v>
      </c>
      <c r="AJ33" s="112"/>
      <c r="AK33" s="62"/>
      <c r="AL33" s="62"/>
      <c r="AM33" s="62"/>
      <c r="AN33" s="62"/>
      <c r="AO33" s="62"/>
      <c r="AP33" s="62"/>
    </row>
    <row r="34" spans="1:63" ht="24.95" customHeight="1">
      <c r="E34" s="5" t="s">
        <v>1</v>
      </c>
      <c r="F34" s="1"/>
      <c r="G34" s="1"/>
      <c r="K34" s="7"/>
      <c r="L34" s="7"/>
      <c r="Q34" s="4" t="str">
        <f>IF(Q2="","",Q2)</f>
        <v>名前</v>
      </c>
      <c r="R34" s="2"/>
      <c r="S34" s="2"/>
      <c r="T34" s="2"/>
      <c r="U34" s="2" t="str">
        <f>IF(U2="","",U2)</f>
        <v/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63" ht="8.25" customHeight="1">
      <c r="E35" s="5"/>
      <c r="F35" s="1"/>
      <c r="G35" s="1"/>
      <c r="K35" s="7"/>
      <c r="L35" s="7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63" ht="8.25" customHeight="1">
      <c r="E36" s="5"/>
      <c r="F36" s="1"/>
      <c r="G36" s="1"/>
      <c r="K36" s="7"/>
      <c r="L36" s="7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63" ht="22.5" customHeight="1">
      <c r="A37" s="62" t="s">
        <v>23</v>
      </c>
      <c r="B37" s="144">
        <v>1</v>
      </c>
      <c r="C37" s="145"/>
      <c r="D37" s="40"/>
      <c r="E37" s="42" t="s">
        <v>54</v>
      </c>
      <c r="F37" s="42"/>
      <c r="G37" s="33"/>
      <c r="H37" s="42"/>
      <c r="I37" s="42"/>
      <c r="J37" s="140">
        <f ca="1">J4</f>
        <v>4.7</v>
      </c>
      <c r="K37" s="140"/>
      <c r="L37" s="140"/>
      <c r="M37" s="42" t="s">
        <v>55</v>
      </c>
      <c r="N37" s="42"/>
      <c r="O37" s="57"/>
      <c r="P37" s="57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140">
        <f ca="1">AC4</f>
        <v>0.9</v>
      </c>
      <c r="AD37" s="140"/>
      <c r="AE37" s="140"/>
      <c r="AF37" s="40" t="s">
        <v>56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2"/>
      <c r="AT37" s="52"/>
    </row>
    <row r="38" spans="1:63" ht="22.5" customHeight="1">
      <c r="D38" s="40" t="s">
        <v>57</v>
      </c>
      <c r="E38" s="42"/>
      <c r="F38" s="53"/>
      <c r="G38" s="42"/>
      <c r="H38" s="42"/>
      <c r="I38" s="42"/>
      <c r="J38" s="17"/>
      <c r="K38" s="17"/>
      <c r="L38" s="17"/>
      <c r="M38" s="42"/>
      <c r="N38" s="17"/>
      <c r="O38" s="17"/>
      <c r="P38" s="17"/>
      <c r="Q38" s="33"/>
      <c r="R38" s="33"/>
      <c r="S38" s="33"/>
      <c r="T38" s="33"/>
      <c r="U38" s="33"/>
      <c r="V38" s="42"/>
      <c r="W38" s="17"/>
      <c r="X38" s="56"/>
      <c r="Y38" s="56"/>
      <c r="Z38" s="56"/>
      <c r="AA38" s="56"/>
      <c r="AB38" s="56"/>
      <c r="AC38" s="56"/>
      <c r="AD38" s="56"/>
      <c r="AE38" s="56"/>
      <c r="AF38" s="56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3"/>
      <c r="AR38" s="53"/>
      <c r="AS38" s="53"/>
      <c r="AT38" s="53"/>
    </row>
    <row r="39" spans="1:63" ht="24.75" customHeight="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7" t="s">
        <v>22</v>
      </c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63" s="7" customFormat="1" ht="24.95" customHeight="1">
      <c r="A40" s="60" t="s">
        <v>19</v>
      </c>
      <c r="B40" s="139" t="s">
        <v>34</v>
      </c>
      <c r="C40" s="139"/>
      <c r="D40" s="139"/>
      <c r="E40" s="139"/>
      <c r="F40" s="139"/>
      <c r="G40" s="139"/>
      <c r="H40" s="139"/>
      <c r="I40" s="60"/>
      <c r="J40" s="61"/>
      <c r="AC40" s="7" t="s">
        <v>36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s="7" customFormat="1" ht="24.95" customHeight="1">
      <c r="A41" s="60"/>
      <c r="B41" s="60"/>
      <c r="C41" s="60"/>
      <c r="D41" s="60"/>
      <c r="E41" s="147">
        <f ca="1">J37</f>
        <v>4.7</v>
      </c>
      <c r="F41" s="147"/>
      <c r="G41" s="147"/>
      <c r="H41" s="148" t="s">
        <v>64</v>
      </c>
      <c r="I41" s="148"/>
      <c r="J41" s="147">
        <f ca="1">AC37</f>
        <v>0.9</v>
      </c>
      <c r="K41" s="147"/>
      <c r="L41" s="147"/>
      <c r="M41" s="147" t="s">
        <v>65</v>
      </c>
      <c r="N41" s="147"/>
      <c r="O41" s="147">
        <f ca="1">INT(E41/J41)</f>
        <v>5</v>
      </c>
      <c r="P41" s="147"/>
      <c r="Q41" s="147"/>
      <c r="R41" s="64" t="s">
        <v>66</v>
      </c>
      <c r="S41" s="64"/>
      <c r="T41" s="64"/>
      <c r="U41" s="64"/>
      <c r="V41" s="147">
        <f ca="1">E41-J41*O41</f>
        <v>0.20000000000000018</v>
      </c>
      <c r="W41" s="147"/>
      <c r="X41" s="147"/>
      <c r="AR41" s="7" t="s">
        <v>24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7" customFormat="1" ht="24.95" customHeight="1">
      <c r="A42" s="60"/>
      <c r="B42" s="60"/>
      <c r="C42" s="60"/>
      <c r="D42" s="60"/>
      <c r="E42" s="60"/>
      <c r="F42" s="60"/>
      <c r="G42" s="60"/>
      <c r="H42" s="60"/>
      <c r="I42" s="6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7" customFormat="1" ht="24.75" customHeight="1"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7" customFormat="1" ht="24.95" customHeight="1">
      <c r="A44" s="60"/>
      <c r="B44" s="60" t="s">
        <v>22</v>
      </c>
      <c r="C44" s="60"/>
      <c r="D44" s="64" t="s">
        <v>67</v>
      </c>
      <c r="E44" s="65"/>
      <c r="F44" s="148">
        <f ca="1">O41</f>
        <v>5</v>
      </c>
      <c r="G44" s="148"/>
      <c r="H44" s="66" t="s">
        <v>63</v>
      </c>
      <c r="I44" s="65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147">
        <f ca="1">V41</f>
        <v>0.20000000000000018</v>
      </c>
      <c r="Y44" s="147"/>
      <c r="Z44" s="147"/>
      <c r="AA44" s="64" t="s">
        <v>68</v>
      </c>
      <c r="AB44" s="64"/>
      <c r="AC44" s="64"/>
      <c r="AD44" s="64"/>
      <c r="AE44" s="64"/>
      <c r="AF44" s="64"/>
      <c r="AG44" s="64" t="s">
        <v>69</v>
      </c>
      <c r="AH44" s="64"/>
      <c r="AI44" s="43"/>
      <c r="AJ44" s="43"/>
      <c r="AK44" s="43"/>
      <c r="AL44" s="43"/>
      <c r="AN44" s="43"/>
      <c r="AO44" s="43"/>
      <c r="AP44" s="43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s="7" customFormat="1" ht="24.95" customHeight="1">
      <c r="A45" s="60"/>
      <c r="B45" s="60"/>
      <c r="C45" s="60"/>
      <c r="D45" s="60"/>
      <c r="E45" s="60"/>
      <c r="F45" s="60"/>
      <c r="G45" s="60"/>
      <c r="H45" s="60"/>
      <c r="I45" s="60"/>
      <c r="J45" s="61"/>
      <c r="K45" s="61"/>
      <c r="L45" s="57" t="s">
        <v>53</v>
      </c>
      <c r="M45" s="57"/>
      <c r="N45" s="57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57" t="s">
        <v>53</v>
      </c>
      <c r="AK45" s="57"/>
      <c r="AL45" s="57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22.5" customHeight="1">
      <c r="A46" s="62" t="s">
        <v>23</v>
      </c>
      <c r="B46" s="144">
        <v>2</v>
      </c>
      <c r="C46" s="145"/>
      <c r="D46" s="40"/>
      <c r="E46" s="42" t="s">
        <v>58</v>
      </c>
      <c r="F46" s="42"/>
      <c r="G46" s="33"/>
      <c r="H46" s="42"/>
      <c r="I46" s="42"/>
      <c r="J46" s="57"/>
      <c r="K46" s="57"/>
      <c r="L46" s="140">
        <f ca="1">L13</f>
        <v>6.5</v>
      </c>
      <c r="M46" s="140"/>
      <c r="N46" s="140"/>
      <c r="O46" s="109" t="s">
        <v>93</v>
      </c>
      <c r="P46" s="57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57"/>
      <c r="AD46" s="57"/>
      <c r="AE46" s="57"/>
      <c r="AF46" s="140">
        <f ca="1">AF13</f>
        <v>1.4</v>
      </c>
      <c r="AG46" s="140"/>
      <c r="AH46" s="140"/>
      <c r="AI46" s="110" t="s">
        <v>90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2"/>
      <c r="AT46" s="52"/>
    </row>
    <row r="47" spans="1:63" ht="22.5" customHeight="1">
      <c r="D47" s="40" t="s">
        <v>59</v>
      </c>
      <c r="E47" s="42"/>
      <c r="F47" s="53"/>
      <c r="G47" s="42"/>
      <c r="H47" s="42"/>
      <c r="I47" s="42"/>
      <c r="J47" s="17"/>
      <c r="K47" s="17"/>
      <c r="L47" s="17"/>
      <c r="M47" s="42"/>
      <c r="N47" s="109" t="s">
        <v>94</v>
      </c>
      <c r="O47" s="17"/>
      <c r="P47" s="17"/>
      <c r="Q47" s="33"/>
      <c r="R47" s="33"/>
      <c r="S47" s="33"/>
      <c r="T47" s="33"/>
      <c r="U47" s="33"/>
      <c r="V47" s="42"/>
      <c r="W47" s="17"/>
      <c r="X47" s="56"/>
      <c r="Y47" s="56"/>
      <c r="Z47" s="56"/>
      <c r="AA47" s="56"/>
      <c r="AB47" s="56"/>
      <c r="AC47" s="56"/>
      <c r="AD47" s="56"/>
      <c r="AE47" s="56"/>
      <c r="AF47" s="56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3"/>
      <c r="AR47" s="53"/>
      <c r="AS47" s="53"/>
      <c r="AT47" s="53"/>
    </row>
    <row r="48" spans="1:63" ht="24.75" customHeight="1"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7" t="s">
        <v>22</v>
      </c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1:63" s="7" customFormat="1" ht="24.95" customHeight="1">
      <c r="A49" s="60" t="s">
        <v>19</v>
      </c>
      <c r="B49" s="139" t="s">
        <v>34</v>
      </c>
      <c r="C49" s="139"/>
      <c r="D49" s="139"/>
      <c r="E49" s="139"/>
      <c r="F49" s="139"/>
      <c r="G49" s="139"/>
      <c r="H49" s="139"/>
      <c r="I49" s="60"/>
      <c r="J49" s="61"/>
      <c r="AC49" s="7" t="s">
        <v>36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s="7" customFormat="1" ht="24.95" customHeight="1">
      <c r="A50" s="60"/>
      <c r="B50" s="60"/>
      <c r="C50" s="60"/>
      <c r="D50" s="60"/>
      <c r="E50" s="147">
        <f ca="1">L46</f>
        <v>6.5</v>
      </c>
      <c r="F50" s="147"/>
      <c r="G50" s="147"/>
      <c r="H50" s="148" t="s">
        <v>64</v>
      </c>
      <c r="I50" s="148"/>
      <c r="J50" s="147">
        <f ca="1">AF46</f>
        <v>1.4</v>
      </c>
      <c r="K50" s="147"/>
      <c r="L50" s="147"/>
      <c r="M50" s="147" t="s">
        <v>65</v>
      </c>
      <c r="N50" s="147"/>
      <c r="O50" s="147">
        <f ca="1">INT(E50/J50)</f>
        <v>4</v>
      </c>
      <c r="P50" s="147"/>
      <c r="Q50" s="147"/>
      <c r="R50" s="64" t="s">
        <v>66</v>
      </c>
      <c r="S50" s="64"/>
      <c r="T50" s="64"/>
      <c r="U50" s="64"/>
      <c r="V50" s="147">
        <f ca="1">E50-J50*O50</f>
        <v>0.90000000000000036</v>
      </c>
      <c r="W50" s="147"/>
      <c r="X50" s="147"/>
      <c r="AR50" s="7" t="s">
        <v>24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s="7" customFormat="1" ht="24.95" customHeight="1">
      <c r="A51" s="60"/>
      <c r="B51" s="60"/>
      <c r="C51" s="60"/>
      <c r="D51" s="60"/>
      <c r="E51" s="60"/>
      <c r="F51" s="60"/>
      <c r="G51" s="60"/>
      <c r="H51" s="60"/>
      <c r="I51" s="60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s="7" customFormat="1" ht="24.75" customHeight="1"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s="7" customFormat="1" ht="24.95" customHeight="1">
      <c r="A53" s="60"/>
      <c r="B53" s="60" t="s">
        <v>22</v>
      </c>
      <c r="C53" s="60"/>
      <c r="D53" s="64" t="s">
        <v>67</v>
      </c>
      <c r="E53" s="65"/>
      <c r="F53" s="148">
        <f ca="1">O50</f>
        <v>4</v>
      </c>
      <c r="G53" s="148"/>
      <c r="H53" s="66" t="s">
        <v>70</v>
      </c>
      <c r="I53" s="65"/>
      <c r="J53" s="64"/>
      <c r="K53" s="64"/>
      <c r="L53" s="64"/>
      <c r="M53" s="147">
        <f ca="1">V50</f>
        <v>0.90000000000000036</v>
      </c>
      <c r="N53" s="147"/>
      <c r="O53" s="147"/>
      <c r="P53" s="64" t="s">
        <v>71</v>
      </c>
      <c r="Q53" s="64"/>
      <c r="R53" s="64"/>
      <c r="S53" s="64"/>
      <c r="T53" s="64"/>
      <c r="U53" s="64"/>
      <c r="V53" s="64"/>
      <c r="W53" s="64"/>
      <c r="X53" s="66"/>
      <c r="Y53" s="66"/>
      <c r="Z53" s="66"/>
      <c r="AA53" s="64"/>
      <c r="AB53" s="64"/>
      <c r="AC53" s="64"/>
      <c r="AD53" s="64"/>
      <c r="AE53" s="64"/>
      <c r="AF53" s="64"/>
      <c r="AG53" s="64" t="s">
        <v>69</v>
      </c>
      <c r="AH53" s="64"/>
      <c r="AI53" s="43"/>
      <c r="AJ53" s="43"/>
      <c r="AK53" s="43"/>
      <c r="AL53" s="43"/>
      <c r="AN53" s="43"/>
      <c r="AO53" s="43"/>
      <c r="AP53" s="4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s="7" customFormat="1" ht="24.95" customHeight="1">
      <c r="A54" s="60"/>
      <c r="B54" s="58"/>
      <c r="C54" s="58"/>
      <c r="D54" s="58"/>
      <c r="E54" s="58"/>
      <c r="F54" s="58"/>
      <c r="G54" s="58"/>
      <c r="H54" s="58"/>
      <c r="I54" s="60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s="7" customFormat="1" ht="24.95" customHeight="1">
      <c r="A55" s="60"/>
      <c r="B55" s="60"/>
      <c r="C55" s="60"/>
      <c r="D55" s="60"/>
      <c r="E55" s="60"/>
      <c r="F55" s="60"/>
      <c r="G55" s="60"/>
      <c r="H55" s="60"/>
      <c r="I55" s="60"/>
      <c r="J55" s="61"/>
      <c r="K55" s="61"/>
      <c r="L55" s="61"/>
      <c r="M55" s="61"/>
      <c r="N55" s="61"/>
      <c r="O55" s="61"/>
      <c r="P55" s="61"/>
      <c r="Q55" s="61"/>
      <c r="R55" s="43"/>
      <c r="S55" s="43"/>
      <c r="T55" s="57"/>
      <c r="U55" s="57"/>
      <c r="V55" s="57"/>
      <c r="W55" s="43"/>
      <c r="X55" s="43"/>
      <c r="Y55" s="43"/>
      <c r="Z55" s="43"/>
      <c r="AA55" s="43"/>
      <c r="AB55" s="43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1:63" ht="22.5" customHeight="1">
      <c r="A56" s="62" t="s">
        <v>23</v>
      </c>
      <c r="B56" s="144">
        <v>3</v>
      </c>
      <c r="C56" s="145"/>
      <c r="D56" s="40"/>
      <c r="E56" s="140">
        <f ca="1">E23</f>
        <v>14.299999999999999</v>
      </c>
      <c r="F56" s="140"/>
      <c r="G56" s="140"/>
      <c r="H56" s="42" t="s">
        <v>60</v>
      </c>
      <c r="I56" s="42"/>
      <c r="J56" s="57"/>
      <c r="K56" s="57"/>
      <c r="L56" s="57"/>
      <c r="M56" s="42"/>
      <c r="N56" s="42"/>
      <c r="O56" s="57"/>
      <c r="P56" s="57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57"/>
      <c r="AD56" s="140">
        <f ca="1">AD23</f>
        <v>0.7</v>
      </c>
      <c r="AE56" s="140"/>
      <c r="AF56" s="140"/>
      <c r="AG56" s="40" t="s">
        <v>61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2"/>
      <c r="AT56" s="52"/>
    </row>
    <row r="57" spans="1:63" ht="22.5" customHeight="1">
      <c r="D57" s="40" t="s">
        <v>62</v>
      </c>
      <c r="E57" s="42"/>
      <c r="F57" s="53"/>
      <c r="G57" s="42"/>
      <c r="H57" s="42"/>
      <c r="I57" s="42"/>
      <c r="J57" s="17"/>
      <c r="K57" s="17"/>
      <c r="L57" s="17"/>
      <c r="M57" s="42"/>
      <c r="N57" s="17"/>
      <c r="O57" s="17"/>
      <c r="P57" s="17"/>
      <c r="Q57" s="33"/>
      <c r="R57" s="33"/>
      <c r="S57" s="33"/>
      <c r="T57" s="33"/>
      <c r="U57" s="33"/>
      <c r="V57" s="42"/>
      <c r="W57" s="17"/>
      <c r="X57" s="56"/>
      <c r="Y57" s="56"/>
      <c r="Z57" s="56"/>
      <c r="AA57" s="56"/>
      <c r="AB57" s="56"/>
      <c r="AC57" s="56"/>
      <c r="AD57" s="56"/>
      <c r="AE57" s="56"/>
      <c r="AF57" s="56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3"/>
      <c r="AR57" s="53"/>
      <c r="AS57" s="53"/>
      <c r="AT57" s="53"/>
    </row>
    <row r="58" spans="1:63" ht="24.75" customHeight="1"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63" s="7" customFormat="1" ht="24.95" customHeight="1">
      <c r="A59" s="60" t="s">
        <v>19</v>
      </c>
      <c r="B59" s="139" t="s">
        <v>34</v>
      </c>
      <c r="C59" s="139"/>
      <c r="D59" s="139"/>
      <c r="E59" s="139"/>
      <c r="F59" s="139"/>
      <c r="G59" s="139"/>
      <c r="H59" s="139"/>
      <c r="I59" s="60"/>
      <c r="J59" s="61"/>
      <c r="AC59" s="7" t="s">
        <v>36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7" customFormat="1" ht="24.95" customHeight="1">
      <c r="A60" s="60"/>
      <c r="B60" s="60"/>
      <c r="C60" s="60"/>
      <c r="D60" s="60"/>
      <c r="E60" s="147">
        <f ca="1">E56</f>
        <v>14.299999999999999</v>
      </c>
      <c r="F60" s="147"/>
      <c r="G60" s="147"/>
      <c r="H60" s="148" t="s">
        <v>64</v>
      </c>
      <c r="I60" s="148"/>
      <c r="J60" s="147">
        <f ca="1">AD56</f>
        <v>0.7</v>
      </c>
      <c r="K60" s="147"/>
      <c r="L60" s="147"/>
      <c r="M60" s="147" t="s">
        <v>65</v>
      </c>
      <c r="N60" s="147"/>
      <c r="O60" s="147">
        <f ca="1">INT(E60/J60)</f>
        <v>20</v>
      </c>
      <c r="P60" s="147"/>
      <c r="Q60" s="147"/>
      <c r="R60" s="64" t="s">
        <v>66</v>
      </c>
      <c r="S60" s="64"/>
      <c r="T60" s="64"/>
      <c r="U60" s="64"/>
      <c r="V60" s="147">
        <f ca="1">E60-J60*O60</f>
        <v>0.29999999999999893</v>
      </c>
      <c r="W60" s="147"/>
      <c r="X60" s="147"/>
      <c r="AR60" s="7" t="s">
        <v>24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3" s="7" customFormat="1" ht="24.95" customHeight="1">
      <c r="A61" s="60"/>
      <c r="B61" s="60"/>
      <c r="C61" s="60"/>
      <c r="D61" s="60"/>
      <c r="E61" s="60"/>
      <c r="F61" s="60"/>
      <c r="G61" s="60"/>
      <c r="H61" s="60"/>
      <c r="I61" s="6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1:63" s="7" customFormat="1" ht="24.75" customHeight="1"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</row>
    <row r="63" spans="1:63" s="7" customFormat="1" ht="24.95" customHeight="1">
      <c r="A63" s="60"/>
      <c r="B63" s="60" t="s">
        <v>22</v>
      </c>
      <c r="C63" s="60"/>
      <c r="D63" s="64" t="s">
        <v>67</v>
      </c>
      <c r="E63" s="65"/>
      <c r="F63" s="148">
        <f ca="1">O60</f>
        <v>20</v>
      </c>
      <c r="G63" s="148"/>
      <c r="H63" s="66" t="s">
        <v>72</v>
      </c>
      <c r="I63" s="65"/>
      <c r="J63" s="64"/>
      <c r="K63" s="64"/>
      <c r="L63" s="64"/>
      <c r="M63" s="147">
        <f ca="1">V60</f>
        <v>0.29999999999999893</v>
      </c>
      <c r="N63" s="147"/>
      <c r="O63" s="147"/>
      <c r="P63" s="64" t="s">
        <v>73</v>
      </c>
      <c r="Q63" s="64"/>
      <c r="R63" s="64"/>
      <c r="S63" s="64"/>
      <c r="T63" s="64"/>
      <c r="U63" s="64"/>
      <c r="V63" s="64"/>
      <c r="W63" s="64"/>
      <c r="X63" s="66"/>
      <c r="Y63" s="66"/>
      <c r="Z63" s="66"/>
      <c r="AA63" s="64"/>
      <c r="AB63" s="64"/>
      <c r="AC63" s="64"/>
      <c r="AD63" s="64"/>
      <c r="AE63" s="64"/>
      <c r="AF63" s="64"/>
      <c r="AG63" s="64" t="s">
        <v>69</v>
      </c>
      <c r="AH63" s="64"/>
      <c r="AI63" s="43"/>
      <c r="AJ63" s="43"/>
      <c r="AK63" s="43"/>
      <c r="AL63" s="43"/>
      <c r="AN63" s="43"/>
      <c r="AO63" s="43"/>
      <c r="AP63" s="4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</row>
    <row r="64" spans="1:63" s="7" customFormat="1" ht="24.95" customHeight="1">
      <c r="A64" s="60"/>
      <c r="B64" s="58"/>
      <c r="C64" s="58"/>
      <c r="D64" s="58"/>
      <c r="E64" s="58"/>
      <c r="F64" s="58"/>
      <c r="G64" s="58"/>
      <c r="H64" s="58"/>
      <c r="I64" s="60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</row>
    <row r="65" spans="1:63" s="7" customFormat="1" ht="24.95" customHeight="1">
      <c r="A65" s="60"/>
      <c r="B65" s="58"/>
      <c r="C65" s="58"/>
      <c r="D65" s="58"/>
      <c r="E65" s="58"/>
      <c r="F65" s="58"/>
      <c r="G65" s="58"/>
      <c r="H65" s="58"/>
      <c r="I65" s="60"/>
      <c r="J65" s="61"/>
      <c r="K65" s="61"/>
      <c r="L65" s="61"/>
      <c r="M65" s="61"/>
      <c r="N65" s="61"/>
      <c r="O65" s="61"/>
      <c r="P65" s="61"/>
      <c r="Q65" s="61"/>
      <c r="R65" s="43"/>
      <c r="S65" s="43"/>
      <c r="T65" s="140"/>
      <c r="U65" s="140"/>
      <c r="V65" s="140"/>
      <c r="W65" s="43"/>
      <c r="X65" s="43"/>
      <c r="Y65" s="43"/>
      <c r="Z65" s="43"/>
      <c r="AA65" s="43"/>
      <c r="AB65" s="43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</row>
  </sheetData>
  <mergeCells count="51">
    <mergeCell ref="J4:L4"/>
    <mergeCell ref="AC4:AE4"/>
    <mergeCell ref="O41:Q41"/>
    <mergeCell ref="L13:N13"/>
    <mergeCell ref="AD56:AF56"/>
    <mergeCell ref="X44:Z44"/>
    <mergeCell ref="M41:N41"/>
    <mergeCell ref="AF13:AH13"/>
    <mergeCell ref="L46:N46"/>
    <mergeCell ref="M53:O53"/>
    <mergeCell ref="AF46:AH46"/>
    <mergeCell ref="J37:L37"/>
    <mergeCell ref="AC37:AE37"/>
    <mergeCell ref="E23:G23"/>
    <mergeCell ref="E41:G41"/>
    <mergeCell ref="H41:I41"/>
    <mergeCell ref="V41:X41"/>
    <mergeCell ref="J41:L41"/>
    <mergeCell ref="AD23:AF23"/>
    <mergeCell ref="E60:G60"/>
    <mergeCell ref="T65:V65"/>
    <mergeCell ref="H50:I50"/>
    <mergeCell ref="J50:L50"/>
    <mergeCell ref="M50:N50"/>
    <mergeCell ref="O50:Q50"/>
    <mergeCell ref="V50:X50"/>
    <mergeCell ref="H60:I60"/>
    <mergeCell ref="B59:H59"/>
    <mergeCell ref="F53:G53"/>
    <mergeCell ref="B16:H16"/>
    <mergeCell ref="B40:H40"/>
    <mergeCell ref="E50:G50"/>
    <mergeCell ref="B37:C37"/>
    <mergeCell ref="B49:H49"/>
    <mergeCell ref="F44:G44"/>
    <mergeCell ref="F63:G63"/>
    <mergeCell ref="M63:O63"/>
    <mergeCell ref="J60:L60"/>
    <mergeCell ref="O60:Q60"/>
    <mergeCell ref="AI1:AJ1"/>
    <mergeCell ref="AI33:AJ33"/>
    <mergeCell ref="B26:H26"/>
    <mergeCell ref="B7:H7"/>
    <mergeCell ref="B46:C46"/>
    <mergeCell ref="V60:X60"/>
    <mergeCell ref="M60:N60"/>
    <mergeCell ref="B56:C56"/>
    <mergeCell ref="E56:G56"/>
    <mergeCell ref="B4:C4"/>
    <mergeCell ref="B13:C13"/>
    <mergeCell ref="B23:C23"/>
  </mergeCells>
  <phoneticPr fontId="1"/>
  <pageMargins left="0.59055118110236227" right="0.3937007874015748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小数のわり算⑩</vt:lpstr>
      <vt:lpstr>小数のわり算⑪</vt:lpstr>
      <vt:lpstr>小数のわり算⑫</vt:lpstr>
      <vt:lpstr>小数のわり算⑩!Print_Area</vt:lpstr>
      <vt:lpstr>小数のわり算⑪!Print_Area</vt:lpstr>
      <vt:lpstr>小数のわり算⑫!Print_Area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2017-09-16T13:26:26Z</cp:lastPrinted>
  <dcterms:created xsi:type="dcterms:W3CDTF">2001-12-02T07:51:06Z</dcterms:created>
  <dcterms:modified xsi:type="dcterms:W3CDTF">2017-09-16T13:35:18Z</dcterms:modified>
</cp:coreProperties>
</file>